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oj disk\_2026\_Službeni glasnici\SG_općinsko_vijeće\2-1 O.V\Rebalans2v_2026\"/>
    </mc:Choice>
  </mc:AlternateContent>
  <bookViews>
    <workbookView xWindow="13590" yWindow="105" windowWidth="16140" windowHeight="15405" firstSheet="5" activeTab="8"/>
  </bookViews>
  <sheets>
    <sheet name="SAŽETAK (2)" sheetId="12" r:id="rId1"/>
    <sheet name=" Račun prihoda i rashoda" sheetId="13" r:id="rId2"/>
    <sheet name="Prihodi i rashodi po izvorima" sheetId="14" r:id="rId3"/>
    <sheet name="Rashodi prema funkcijskoj kl" sheetId="15" r:id="rId4"/>
    <sheet name="POSEBNI DIO" sheetId="6" r:id="rId5"/>
    <sheet name="Račun financiranja" sheetId="16" r:id="rId6"/>
    <sheet name="Račun financiranja po izvorima" sheetId="17" r:id="rId7"/>
    <sheet name="Članci" sheetId="18" r:id="rId8"/>
    <sheet name="Prijelazne i završne odredbe" sheetId="19" r:id="rId9"/>
  </sheets>
  <definedNames>
    <definedName name="_xlnm._FilterDatabase" localSheetId="4" hidden="1">'POSEBNI DIO'!$A$3:$H$425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4" l="1"/>
  <c r="C37" i="14"/>
  <c r="B37" i="14"/>
  <c r="B36" i="14"/>
  <c r="C36" i="14"/>
  <c r="D36" i="14"/>
  <c r="E19" i="13"/>
  <c r="D19" i="13"/>
  <c r="D22" i="14"/>
  <c r="F19" i="13" s="1"/>
  <c r="D20" i="14"/>
  <c r="D21" i="14"/>
  <c r="C21" i="14"/>
  <c r="B21" i="14"/>
  <c r="E29" i="13"/>
  <c r="D29" i="13"/>
  <c r="E38" i="13"/>
  <c r="D38" i="13"/>
  <c r="H108" i="6"/>
  <c r="I110" i="6"/>
  <c r="H104" i="6"/>
  <c r="I106" i="6"/>
  <c r="H64" i="6"/>
  <c r="H63" i="6" s="1"/>
  <c r="I66" i="6"/>
  <c r="I228" i="6"/>
  <c r="I227" i="6" s="1"/>
  <c r="H100" i="6"/>
  <c r="H99" i="6" s="1"/>
  <c r="E37" i="13"/>
  <c r="I209" i="6"/>
  <c r="I208" i="6" s="1"/>
  <c r="I207" i="6" s="1"/>
  <c r="I206" i="6" s="1"/>
  <c r="H208" i="6"/>
  <c r="H207" i="6" s="1"/>
  <c r="H206" i="6" s="1"/>
  <c r="G208" i="6"/>
  <c r="G207" i="6" s="1"/>
  <c r="G206" i="6" s="1"/>
  <c r="I242" i="6"/>
  <c r="I241" i="6" s="1"/>
  <c r="I240" i="6" s="1"/>
  <c r="I239" i="6" s="1"/>
  <c r="H241" i="6"/>
  <c r="H240" i="6" s="1"/>
  <c r="H239" i="6" s="1"/>
  <c r="G241" i="6"/>
  <c r="G240" i="6" s="1"/>
  <c r="G239" i="6" s="1"/>
  <c r="I218" i="6"/>
  <c r="I217" i="6" s="1"/>
  <c r="I216" i="6" s="1"/>
  <c r="I215" i="6" s="1"/>
  <c r="H217" i="6"/>
  <c r="H216" i="6" s="1"/>
  <c r="H215" i="6" s="1"/>
  <c r="G217" i="6"/>
  <c r="G216" i="6" s="1"/>
  <c r="G215" i="6" s="1"/>
  <c r="E30" i="13"/>
  <c r="I65" i="6"/>
  <c r="G64" i="6"/>
  <c r="G63" i="6" s="1"/>
  <c r="I62" i="6"/>
  <c r="I61" i="6" s="1"/>
  <c r="I60" i="6" s="1"/>
  <c r="H61" i="6"/>
  <c r="H60" i="6" s="1"/>
  <c r="G61" i="6"/>
  <c r="G60" i="6" s="1"/>
  <c r="I17" i="6"/>
  <c r="I16" i="6"/>
  <c r="H15" i="6"/>
  <c r="H14" i="6" s="1"/>
  <c r="H13" i="6" s="1"/>
  <c r="G15" i="6"/>
  <c r="G14" i="6" s="1"/>
  <c r="G13" i="6" s="1"/>
  <c r="I101" i="6"/>
  <c r="I100" i="6" s="1"/>
  <c r="I99" i="6" s="1"/>
  <c r="I205" i="6"/>
  <c r="I180" i="6"/>
  <c r="I284" i="6"/>
  <c r="I333" i="6"/>
  <c r="I332" i="6" s="1"/>
  <c r="I331" i="6" s="1"/>
  <c r="I330" i="6" s="1"/>
  <c r="I367" i="6"/>
  <c r="I366" i="6"/>
  <c r="I361" i="6"/>
  <c r="I356" i="6"/>
  <c r="I352" i="6"/>
  <c r="I347" i="6"/>
  <c r="I342" i="6"/>
  <c r="I338" i="6"/>
  <c r="I329" i="6"/>
  <c r="I325" i="6"/>
  <c r="I314" i="6"/>
  <c r="I320" i="6"/>
  <c r="I311" i="6"/>
  <c r="I307" i="6"/>
  <c r="I304" i="6"/>
  <c r="I298" i="6"/>
  <c r="I295" i="6"/>
  <c r="I291" i="6"/>
  <c r="I288" i="6"/>
  <c r="I281" i="6"/>
  <c r="I277" i="6"/>
  <c r="I274" i="6"/>
  <c r="I271" i="6"/>
  <c r="I267" i="6"/>
  <c r="I263" i="6"/>
  <c r="I259" i="6"/>
  <c r="I257" i="6"/>
  <c r="I254" i="6"/>
  <c r="I251" i="6"/>
  <c r="I248" i="6"/>
  <c r="I246" i="6"/>
  <c r="I236" i="6"/>
  <c r="I226" i="6"/>
  <c r="I222" i="6"/>
  <c r="I201" i="6"/>
  <c r="I197" i="6"/>
  <c r="I193" i="6"/>
  <c r="I189" i="6"/>
  <c r="I186" i="6"/>
  <c r="I176" i="6"/>
  <c r="I172" i="6"/>
  <c r="I168" i="6"/>
  <c r="I164" i="6"/>
  <c r="I160" i="6"/>
  <c r="I159" i="6"/>
  <c r="I153" i="6"/>
  <c r="I152" i="6" s="1"/>
  <c r="I151" i="6" s="1"/>
  <c r="I150" i="6" s="1"/>
  <c r="I149" i="6"/>
  <c r="I148" i="6" s="1"/>
  <c r="I147" i="6" s="1"/>
  <c r="I146" i="6" s="1"/>
  <c r="I145" i="6"/>
  <c r="I141" i="6"/>
  <c r="I137" i="6"/>
  <c r="I133" i="6"/>
  <c r="I129" i="6"/>
  <c r="I119" i="6"/>
  <c r="I123" i="6"/>
  <c r="F38" i="13" s="1"/>
  <c r="I115" i="6"/>
  <c r="I109" i="6"/>
  <c r="I105" i="6"/>
  <c r="I98" i="6"/>
  <c r="I97" i="6" s="1"/>
  <c r="I96" i="6" s="1"/>
  <c r="I94" i="6"/>
  <c r="I93" i="6" s="1"/>
  <c r="I92" i="6" s="1"/>
  <c r="I91" i="6"/>
  <c r="I90" i="6" s="1"/>
  <c r="I89" i="6" s="1"/>
  <c r="I87" i="6"/>
  <c r="I84" i="6"/>
  <c r="I80" i="6"/>
  <c r="I77" i="6"/>
  <c r="I73" i="6"/>
  <c r="I70" i="6"/>
  <c r="I57" i="6"/>
  <c r="I54" i="6"/>
  <c r="I53" i="6"/>
  <c r="I50" i="6"/>
  <c r="I47" i="6"/>
  <c r="I46" i="6"/>
  <c r="F30" i="13" s="1"/>
  <c r="I45" i="6"/>
  <c r="I44" i="6"/>
  <c r="I40" i="6"/>
  <c r="I36" i="6"/>
  <c r="I33" i="6"/>
  <c r="I29" i="6"/>
  <c r="I26" i="6"/>
  <c r="F29" i="13" s="1"/>
  <c r="I22" i="6"/>
  <c r="I21" i="6"/>
  <c r="E28" i="13"/>
  <c r="E34" i="13"/>
  <c r="D34" i="13"/>
  <c r="G43" i="6"/>
  <c r="E33" i="13"/>
  <c r="D33" i="13"/>
  <c r="H152" i="6"/>
  <c r="G152" i="6"/>
  <c r="G151" i="6" s="1"/>
  <c r="G150" i="6" s="1"/>
  <c r="H151" i="6"/>
  <c r="H150" i="6" s="1"/>
  <c r="H332" i="6"/>
  <c r="H331" i="6" s="1"/>
  <c r="H330" i="6" s="1"/>
  <c r="G332" i="6"/>
  <c r="G331" i="6" s="1"/>
  <c r="G330" i="6" s="1"/>
  <c r="H148" i="6"/>
  <c r="H147" i="6" s="1"/>
  <c r="H146" i="6" s="1"/>
  <c r="G148" i="6"/>
  <c r="G147" i="6" s="1"/>
  <c r="G146" i="6" s="1"/>
  <c r="G100" i="6"/>
  <c r="G99" i="6" s="1"/>
  <c r="H97" i="6"/>
  <c r="H96" i="6" s="1"/>
  <c r="G97" i="6"/>
  <c r="G96" i="6" s="1"/>
  <c r="H93" i="6"/>
  <c r="H92" i="6" s="1"/>
  <c r="G93" i="6"/>
  <c r="G92" i="6" s="1"/>
  <c r="H90" i="6"/>
  <c r="H89" i="6" s="1"/>
  <c r="G90" i="6"/>
  <c r="G89" i="6" s="1"/>
  <c r="G20" i="6"/>
  <c r="H20" i="6"/>
  <c r="I108" i="6" l="1"/>
  <c r="I107" i="6" s="1"/>
  <c r="I104" i="6"/>
  <c r="I64" i="6"/>
  <c r="I63" i="6" s="1"/>
  <c r="I59" i="6" s="1"/>
  <c r="I15" i="6"/>
  <c r="I14" i="6" s="1"/>
  <c r="I13" i="6" s="1"/>
  <c r="G59" i="6"/>
  <c r="H59" i="6"/>
  <c r="F28" i="13"/>
  <c r="F33" i="13"/>
  <c r="I20" i="6"/>
  <c r="F34" i="13"/>
  <c r="G95" i="6"/>
  <c r="H95" i="6"/>
  <c r="I95" i="6"/>
  <c r="I88" i="6"/>
  <c r="H88" i="6"/>
  <c r="G88" i="6"/>
  <c r="G232" i="6" l="1"/>
  <c r="D37" i="13" s="1"/>
  <c r="F13" i="16"/>
  <c r="F12" i="16" s="1"/>
  <c r="E13" i="16"/>
  <c r="E12" i="16" s="1"/>
  <c r="D13" i="16"/>
  <c r="D12" i="16" s="1"/>
  <c r="F9" i="16"/>
  <c r="F8" i="16" s="1"/>
  <c r="E9" i="16"/>
  <c r="E8" i="16" s="1"/>
  <c r="D9" i="16"/>
  <c r="D8" i="16" s="1"/>
  <c r="I232" i="6" l="1"/>
  <c r="F37" i="13" s="1"/>
  <c r="C55" i="15"/>
  <c r="D30" i="13"/>
  <c r="D28" i="13"/>
  <c r="I204" i="6"/>
  <c r="I203" i="6" s="1"/>
  <c r="I202" i="6" s="1"/>
  <c r="H204" i="6"/>
  <c r="H203" i="6" s="1"/>
  <c r="H202" i="6" s="1"/>
  <c r="G204" i="6"/>
  <c r="G203" i="6" s="1"/>
  <c r="G202" i="6" s="1"/>
  <c r="I179" i="6"/>
  <c r="I178" i="6" s="1"/>
  <c r="I177" i="6" s="1"/>
  <c r="H179" i="6"/>
  <c r="H178" i="6" s="1"/>
  <c r="H177" i="6" s="1"/>
  <c r="G179" i="6"/>
  <c r="G178" i="6" s="1"/>
  <c r="G177" i="6" s="1"/>
  <c r="I28" i="6"/>
  <c r="I27" i="6" s="1"/>
  <c r="H28" i="6"/>
  <c r="H27" i="6" s="1"/>
  <c r="G28" i="6"/>
  <c r="G27" i="6" s="1"/>
  <c r="I25" i="6"/>
  <c r="I24" i="6" s="1"/>
  <c r="H25" i="6"/>
  <c r="H24" i="6" s="1"/>
  <c r="G25" i="6"/>
  <c r="G24" i="6" s="1"/>
  <c r="I355" i="6"/>
  <c r="I354" i="6" s="1"/>
  <c r="I353" i="6" s="1"/>
  <c r="H355" i="6"/>
  <c r="H354" i="6" s="1"/>
  <c r="H353" i="6" s="1"/>
  <c r="G355" i="6"/>
  <c r="G354" i="6" s="1"/>
  <c r="G353" i="6" s="1"/>
  <c r="I297" i="6"/>
  <c r="I296" i="6" s="1"/>
  <c r="H297" i="6"/>
  <c r="H296" i="6" s="1"/>
  <c r="G297" i="6"/>
  <c r="G296" i="6" s="1"/>
  <c r="I294" i="6"/>
  <c r="I293" i="6" s="1"/>
  <c r="H294" i="6"/>
  <c r="H293" i="6" s="1"/>
  <c r="G294" i="6"/>
  <c r="G293" i="6" s="1"/>
  <c r="I200" i="6"/>
  <c r="I199" i="6" s="1"/>
  <c r="I198" i="6" s="1"/>
  <c r="H200" i="6"/>
  <c r="H199" i="6" s="1"/>
  <c r="H198" i="6" s="1"/>
  <c r="G200" i="6"/>
  <c r="G199" i="6" s="1"/>
  <c r="G198" i="6" s="1"/>
  <c r="E72" i="15"/>
  <c r="D72" i="15"/>
  <c r="C72" i="15"/>
  <c r="D74" i="15"/>
  <c r="C74" i="15"/>
  <c r="E74" i="15"/>
  <c r="E69" i="15"/>
  <c r="D69" i="15"/>
  <c r="C69" i="15"/>
  <c r="D67" i="15"/>
  <c r="E67" i="15"/>
  <c r="C67" i="15"/>
  <c r="E64" i="15"/>
  <c r="D64" i="15"/>
  <c r="C64" i="15"/>
  <c r="E55" i="15"/>
  <c r="D55" i="15"/>
  <c r="E43" i="15"/>
  <c r="D43" i="15"/>
  <c r="C43" i="15"/>
  <c r="E24" i="15"/>
  <c r="D24" i="15"/>
  <c r="C24" i="15"/>
  <c r="D40" i="14"/>
  <c r="C40" i="14"/>
  <c r="B40" i="14"/>
  <c r="D23" i="14"/>
  <c r="C23" i="14"/>
  <c r="B23" i="14"/>
  <c r="F18" i="13"/>
  <c r="H12" i="12" s="1"/>
  <c r="E18" i="13"/>
  <c r="G12" i="12" s="1"/>
  <c r="D18" i="13"/>
  <c r="F12" i="12" s="1"/>
  <c r="H23" i="12"/>
  <c r="G23" i="12"/>
  <c r="F23" i="12"/>
  <c r="D34" i="15" l="1"/>
  <c r="D33" i="15" s="1"/>
  <c r="C34" i="15"/>
  <c r="C33" i="15" s="1"/>
  <c r="E34" i="15"/>
  <c r="E33" i="15" s="1"/>
  <c r="F35" i="13"/>
  <c r="H15" i="12" s="1"/>
  <c r="C63" i="15"/>
  <c r="F27" i="13"/>
  <c r="E35" i="13"/>
  <c r="G15" i="12" s="1"/>
  <c r="D35" i="13"/>
  <c r="F15" i="12" s="1"/>
  <c r="G292" i="6"/>
  <c r="G23" i="6"/>
  <c r="E27" i="13"/>
  <c r="D27" i="13"/>
  <c r="F14" i="12" s="1"/>
  <c r="H23" i="6"/>
  <c r="I23" i="6"/>
  <c r="I292" i="6"/>
  <c r="H292" i="6"/>
  <c r="E63" i="15"/>
  <c r="D63" i="15"/>
  <c r="F26" i="13" l="1"/>
  <c r="H14" i="12"/>
  <c r="H13" i="12" s="1"/>
  <c r="F13" i="12"/>
  <c r="E26" i="13"/>
  <c r="G14" i="12"/>
  <c r="G13" i="12" s="1"/>
  <c r="D26" i="13"/>
  <c r="G42" i="6" l="1"/>
  <c r="H43" i="6"/>
  <c r="I43" i="6"/>
  <c r="I42" i="6" s="1"/>
  <c r="G365" i="6"/>
  <c r="G364" i="6" s="1"/>
  <c r="G363" i="6" s="1"/>
  <c r="G360" i="6"/>
  <c r="G359" i="6" s="1"/>
  <c r="G358" i="6" s="1"/>
  <c r="G351" i="6"/>
  <c r="G350" i="6" s="1"/>
  <c r="G349" i="6" s="1"/>
  <c r="G346" i="6"/>
  <c r="G345" i="6" s="1"/>
  <c r="G344" i="6" s="1"/>
  <c r="G343" i="6" s="1"/>
  <c r="G341" i="6"/>
  <c r="G340" i="6" s="1"/>
  <c r="G339" i="6" s="1"/>
  <c r="C60" i="15" s="1"/>
  <c r="C59" i="15" s="1"/>
  <c r="G337" i="6"/>
  <c r="G336" i="6" s="1"/>
  <c r="G335" i="6" s="1"/>
  <c r="C62" i="15" s="1"/>
  <c r="C61" i="15" s="1"/>
  <c r="G328" i="6"/>
  <c r="G327" i="6" s="1"/>
  <c r="G326" i="6" s="1"/>
  <c r="G324" i="6"/>
  <c r="G323" i="6" s="1"/>
  <c r="G322" i="6" s="1"/>
  <c r="C79" i="15" s="1"/>
  <c r="G319" i="6"/>
  <c r="G318" i="6" s="1"/>
  <c r="G317" i="6" s="1"/>
  <c r="G313" i="6"/>
  <c r="G312" i="6" s="1"/>
  <c r="G310" i="6"/>
  <c r="G309" i="6" s="1"/>
  <c r="G306" i="6"/>
  <c r="G305" i="6" s="1"/>
  <c r="G303" i="6"/>
  <c r="G302" i="6" s="1"/>
  <c r="G290" i="6"/>
  <c r="G289" i="6" s="1"/>
  <c r="G287" i="6"/>
  <c r="G286" i="6" s="1"/>
  <c r="G283" i="6"/>
  <c r="G282" i="6" s="1"/>
  <c r="G280" i="6"/>
  <c r="G279" i="6" s="1"/>
  <c r="G276" i="6"/>
  <c r="G275" i="6" s="1"/>
  <c r="G273" i="6"/>
  <c r="G272" i="6" s="1"/>
  <c r="G270" i="6"/>
  <c r="G269" i="6" s="1"/>
  <c r="G266" i="6"/>
  <c r="G265" i="6" s="1"/>
  <c r="G264" i="6" s="1"/>
  <c r="G262" i="6"/>
  <c r="G261" i="6" s="1"/>
  <c r="G260" i="6" s="1"/>
  <c r="G258" i="6"/>
  <c r="G256" i="6"/>
  <c r="G253" i="6"/>
  <c r="G252" i="6" s="1"/>
  <c r="G250" i="6"/>
  <c r="G249" i="6" s="1"/>
  <c r="G247" i="6"/>
  <c r="G245" i="6"/>
  <c r="G235" i="6"/>
  <c r="G234" i="6" s="1"/>
  <c r="G233" i="6" s="1"/>
  <c r="G231" i="6"/>
  <c r="G230" i="6" s="1"/>
  <c r="G229" i="6" s="1"/>
  <c r="G225" i="6"/>
  <c r="G224" i="6" s="1"/>
  <c r="G223" i="6" s="1"/>
  <c r="G221" i="6"/>
  <c r="G220" i="6" s="1"/>
  <c r="G219" i="6" s="1"/>
  <c r="G196" i="6"/>
  <c r="G195" i="6" s="1"/>
  <c r="G194" i="6" s="1"/>
  <c r="C32" i="15" s="1"/>
  <c r="G192" i="6"/>
  <c r="G191" i="6" s="1"/>
  <c r="G190" i="6" s="1"/>
  <c r="C42" i="15" s="1"/>
  <c r="C41" i="15" s="1"/>
  <c r="G188" i="6"/>
  <c r="G187" i="6" s="1"/>
  <c r="G185" i="6"/>
  <c r="G184" i="6" s="1"/>
  <c r="G175" i="6"/>
  <c r="G174" i="6" s="1"/>
  <c r="G173" i="6" s="1"/>
  <c r="G171" i="6"/>
  <c r="G170" i="6" s="1"/>
  <c r="G169" i="6" s="1"/>
  <c r="G167" i="6"/>
  <c r="G166" i="6" s="1"/>
  <c r="G165" i="6" s="1"/>
  <c r="G163" i="6"/>
  <c r="G162" i="6" s="1"/>
  <c r="G161" i="6" s="1"/>
  <c r="G158" i="6"/>
  <c r="G157" i="6" s="1"/>
  <c r="G144" i="6"/>
  <c r="G143" i="6" s="1"/>
  <c r="G142" i="6" s="1"/>
  <c r="G140" i="6"/>
  <c r="G139" i="6" s="1"/>
  <c r="G138" i="6" s="1"/>
  <c r="G136" i="6"/>
  <c r="G135" i="6" s="1"/>
  <c r="G134" i="6" s="1"/>
  <c r="G132" i="6"/>
  <c r="G131" i="6" s="1"/>
  <c r="G130" i="6" s="1"/>
  <c r="C39" i="15" s="1"/>
  <c r="G128" i="6"/>
  <c r="G127" i="6" s="1"/>
  <c r="G122" i="6"/>
  <c r="G121" i="6" s="1"/>
  <c r="G120" i="6" s="1"/>
  <c r="G118" i="6"/>
  <c r="G117" i="6" s="1"/>
  <c r="G116" i="6" s="1"/>
  <c r="G114" i="6"/>
  <c r="G113" i="6" s="1"/>
  <c r="G112" i="6" s="1"/>
  <c r="G108" i="6"/>
  <c r="G107" i="6" s="1"/>
  <c r="G104" i="6"/>
  <c r="G103" i="6" s="1"/>
  <c r="G86" i="6"/>
  <c r="G85" i="6" s="1"/>
  <c r="G83" i="6"/>
  <c r="G82" i="6" s="1"/>
  <c r="G79" i="6"/>
  <c r="G78" i="6" s="1"/>
  <c r="G76" i="6"/>
  <c r="G75" i="6" s="1"/>
  <c r="G72" i="6"/>
  <c r="G71" i="6" s="1"/>
  <c r="G69" i="6"/>
  <c r="G68" i="6" s="1"/>
  <c r="G56" i="6"/>
  <c r="G55" i="6" s="1"/>
  <c r="B39" i="14" s="1"/>
  <c r="G52" i="6"/>
  <c r="G51" i="6" s="1"/>
  <c r="G49" i="6"/>
  <c r="G48" i="6" s="1"/>
  <c r="G39" i="6"/>
  <c r="G38" i="6" s="1"/>
  <c r="G37" i="6" s="1"/>
  <c r="G35" i="6"/>
  <c r="G34" i="6" s="1"/>
  <c r="G32" i="6"/>
  <c r="G31" i="6" s="1"/>
  <c r="G19" i="6"/>
  <c r="I365" i="6"/>
  <c r="I364" i="6" s="1"/>
  <c r="I363" i="6" s="1"/>
  <c r="I360" i="6"/>
  <c r="I359" i="6" s="1"/>
  <c r="I358" i="6" s="1"/>
  <c r="I351" i="6"/>
  <c r="I350" i="6" s="1"/>
  <c r="I349" i="6" s="1"/>
  <c r="I346" i="6"/>
  <c r="I345" i="6" s="1"/>
  <c r="I344" i="6" s="1"/>
  <c r="I343" i="6" s="1"/>
  <c r="I341" i="6"/>
  <c r="I340" i="6" s="1"/>
  <c r="I339" i="6" s="1"/>
  <c r="E60" i="15" s="1"/>
  <c r="E59" i="15" s="1"/>
  <c r="I337" i="6"/>
  <c r="I336" i="6" s="1"/>
  <c r="I335" i="6" s="1"/>
  <c r="E62" i="15" s="1"/>
  <c r="E61" i="15" s="1"/>
  <c r="I328" i="6"/>
  <c r="I327" i="6" s="1"/>
  <c r="I326" i="6" s="1"/>
  <c r="I324" i="6"/>
  <c r="I323" i="6" s="1"/>
  <c r="I322" i="6" s="1"/>
  <c r="E79" i="15" s="1"/>
  <c r="I319" i="6"/>
  <c r="I318" i="6" s="1"/>
  <c r="I317" i="6" s="1"/>
  <c r="I313" i="6"/>
  <c r="I312" i="6" s="1"/>
  <c r="I310" i="6"/>
  <c r="I309" i="6" s="1"/>
  <c r="I306" i="6"/>
  <c r="I305" i="6" s="1"/>
  <c r="I303" i="6"/>
  <c r="I302" i="6" s="1"/>
  <c r="I290" i="6"/>
  <c r="I289" i="6" s="1"/>
  <c r="I287" i="6"/>
  <c r="I286" i="6" s="1"/>
  <c r="I283" i="6"/>
  <c r="I282" i="6" s="1"/>
  <c r="I280" i="6"/>
  <c r="I279" i="6" s="1"/>
  <c r="I276" i="6"/>
  <c r="I275" i="6" s="1"/>
  <c r="I273" i="6"/>
  <c r="I272" i="6" s="1"/>
  <c r="I270" i="6"/>
  <c r="I269" i="6" s="1"/>
  <c r="I266" i="6"/>
  <c r="I265" i="6" s="1"/>
  <c r="I264" i="6" s="1"/>
  <c r="I262" i="6"/>
  <c r="I261" i="6" s="1"/>
  <c r="I260" i="6" s="1"/>
  <c r="I258" i="6"/>
  <c r="I256" i="6"/>
  <c r="I253" i="6"/>
  <c r="I252" i="6" s="1"/>
  <c r="I250" i="6"/>
  <c r="I249" i="6" s="1"/>
  <c r="I247" i="6"/>
  <c r="I245" i="6"/>
  <c r="I235" i="6"/>
  <c r="I234" i="6" s="1"/>
  <c r="I233" i="6" s="1"/>
  <c r="I231" i="6"/>
  <c r="I230" i="6" s="1"/>
  <c r="I229" i="6" s="1"/>
  <c r="I225" i="6"/>
  <c r="I224" i="6" s="1"/>
  <c r="I223" i="6" s="1"/>
  <c r="I221" i="6"/>
  <c r="I220" i="6" s="1"/>
  <c r="I219" i="6" s="1"/>
  <c r="I196" i="6"/>
  <c r="I195" i="6" s="1"/>
  <c r="I194" i="6" s="1"/>
  <c r="E32" i="15" s="1"/>
  <c r="I192" i="6"/>
  <c r="I191" i="6" s="1"/>
  <c r="I190" i="6" s="1"/>
  <c r="E42" i="15" s="1"/>
  <c r="E41" i="15" s="1"/>
  <c r="I188" i="6"/>
  <c r="I187" i="6" s="1"/>
  <c r="I185" i="6"/>
  <c r="I184" i="6" s="1"/>
  <c r="I175" i="6"/>
  <c r="I174" i="6" s="1"/>
  <c r="I173" i="6" s="1"/>
  <c r="I171" i="6"/>
  <c r="I170" i="6" s="1"/>
  <c r="I169" i="6" s="1"/>
  <c r="I167" i="6"/>
  <c r="I166" i="6" s="1"/>
  <c r="I165" i="6" s="1"/>
  <c r="I163" i="6"/>
  <c r="I162" i="6" s="1"/>
  <c r="I161" i="6" s="1"/>
  <c r="I158" i="6"/>
  <c r="I157" i="6" s="1"/>
  <c r="I144" i="6"/>
  <c r="I143" i="6" s="1"/>
  <c r="I142" i="6" s="1"/>
  <c r="I140" i="6"/>
  <c r="I139" i="6" s="1"/>
  <c r="I138" i="6" s="1"/>
  <c r="I136" i="6"/>
  <c r="I135" i="6" s="1"/>
  <c r="I134" i="6" s="1"/>
  <c r="I132" i="6"/>
  <c r="I131" i="6" s="1"/>
  <c r="I130" i="6" s="1"/>
  <c r="I128" i="6"/>
  <c r="I127" i="6" s="1"/>
  <c r="I122" i="6"/>
  <c r="I121" i="6" s="1"/>
  <c r="I120" i="6" s="1"/>
  <c r="I118" i="6"/>
  <c r="I117" i="6" s="1"/>
  <c r="I116" i="6" s="1"/>
  <c r="I114" i="6"/>
  <c r="I113" i="6" s="1"/>
  <c r="I112" i="6" s="1"/>
  <c r="I103" i="6"/>
  <c r="I86" i="6"/>
  <c r="I85" i="6" s="1"/>
  <c r="I83" i="6"/>
  <c r="I82" i="6" s="1"/>
  <c r="I79" i="6"/>
  <c r="I78" i="6" s="1"/>
  <c r="I76" i="6"/>
  <c r="I75" i="6" s="1"/>
  <c r="I72" i="6"/>
  <c r="I71" i="6" s="1"/>
  <c r="I69" i="6"/>
  <c r="I68" i="6" s="1"/>
  <c r="I56" i="6"/>
  <c r="I55" i="6" s="1"/>
  <c r="D39" i="14" s="1"/>
  <c r="I52" i="6"/>
  <c r="I51" i="6" s="1"/>
  <c r="I49" i="6"/>
  <c r="I48" i="6" s="1"/>
  <c r="I39" i="6"/>
  <c r="I38" i="6" s="1"/>
  <c r="I37" i="6" s="1"/>
  <c r="I35" i="6"/>
  <c r="I34" i="6" s="1"/>
  <c r="I32" i="6"/>
  <c r="I31" i="6" s="1"/>
  <c r="I19" i="6"/>
  <c r="H72" i="6"/>
  <c r="H71" i="6" s="1"/>
  <c r="H56" i="6"/>
  <c r="H55" i="6" s="1"/>
  <c r="C39" i="14" s="1"/>
  <c r="H49" i="6"/>
  <c r="H48" i="6" s="1"/>
  <c r="D17" i="14" l="1"/>
  <c r="B17" i="14"/>
  <c r="G214" i="6"/>
  <c r="I214" i="6"/>
  <c r="E39" i="15"/>
  <c r="E38" i="15" s="1"/>
  <c r="E78" i="15"/>
  <c r="I321" i="6"/>
  <c r="C78" i="15"/>
  <c r="G321" i="6"/>
  <c r="E81" i="15"/>
  <c r="E80" i="15" s="1"/>
  <c r="C81" i="15"/>
  <c r="C80" i="15" s="1"/>
  <c r="I357" i="6"/>
  <c r="E22" i="15"/>
  <c r="E21" i="15" s="1"/>
  <c r="G357" i="6"/>
  <c r="C22" i="15"/>
  <c r="C21" i="15" s="1"/>
  <c r="G348" i="6"/>
  <c r="C53" i="15"/>
  <c r="C52" i="15" s="1"/>
  <c r="C51" i="15" s="1"/>
  <c r="G362" i="6"/>
  <c r="C77" i="15"/>
  <c r="C76" i="15" s="1"/>
  <c r="E17" i="15"/>
  <c r="E16" i="15" s="1"/>
  <c r="E46" i="15"/>
  <c r="E45" i="15" s="1"/>
  <c r="C17" i="15"/>
  <c r="C16" i="15" s="1"/>
  <c r="C46" i="15"/>
  <c r="C45" i="15" s="1"/>
  <c r="I348" i="6"/>
  <c r="E53" i="15"/>
  <c r="E52" i="15" s="1"/>
  <c r="E51" i="15" s="1"/>
  <c r="I316" i="6"/>
  <c r="E58" i="15"/>
  <c r="E57" i="15" s="1"/>
  <c r="E54" i="15" s="1"/>
  <c r="I362" i="6"/>
  <c r="E77" i="15"/>
  <c r="E76" i="15" s="1"/>
  <c r="G316" i="6"/>
  <c r="C58" i="15"/>
  <c r="C57" i="15" s="1"/>
  <c r="C54" i="15" s="1"/>
  <c r="C38" i="15"/>
  <c r="B38" i="14"/>
  <c r="B20" i="14"/>
  <c r="D34" i="14"/>
  <c r="D15" i="14" s="1"/>
  <c r="B34" i="14"/>
  <c r="B15" i="14" s="1"/>
  <c r="D38" i="14"/>
  <c r="C38" i="14"/>
  <c r="C20" i="14"/>
  <c r="G18" i="6"/>
  <c r="I18" i="6"/>
  <c r="I126" i="6"/>
  <c r="D33" i="14"/>
  <c r="G126" i="6"/>
  <c r="B33" i="14"/>
  <c r="I244" i="6"/>
  <c r="D31" i="14" s="1"/>
  <c r="G308" i="6"/>
  <c r="G111" i="6"/>
  <c r="G155" i="6"/>
  <c r="I155" i="6"/>
  <c r="G244" i="6"/>
  <c r="B31" i="14" s="1"/>
  <c r="G255" i="6"/>
  <c r="I81" i="6"/>
  <c r="I334" i="6"/>
  <c r="G334" i="6"/>
  <c r="G67" i="6"/>
  <c r="I41" i="6"/>
  <c r="G41" i="6"/>
  <c r="G81" i="6"/>
  <c r="G183" i="6"/>
  <c r="G182" i="6" s="1"/>
  <c r="G102" i="6"/>
  <c r="G278" i="6"/>
  <c r="G285" i="6"/>
  <c r="G301" i="6"/>
  <c r="C31" i="15" s="1"/>
  <c r="C30" i="15" s="1"/>
  <c r="I67" i="6"/>
  <c r="G30" i="6"/>
  <c r="G268" i="6"/>
  <c r="G74" i="6"/>
  <c r="G156" i="6"/>
  <c r="C19" i="15" s="1"/>
  <c r="C18" i="15" s="1"/>
  <c r="I255" i="6"/>
  <c r="I308" i="6"/>
  <c r="I285" i="6"/>
  <c r="I301" i="6"/>
  <c r="E31" i="15" s="1"/>
  <c r="E30" i="15" s="1"/>
  <c r="I102" i="6"/>
  <c r="I30" i="6"/>
  <c r="I183" i="6"/>
  <c r="I182" i="6" s="1"/>
  <c r="I278" i="6"/>
  <c r="I74" i="6"/>
  <c r="I111" i="6"/>
  <c r="I156" i="6"/>
  <c r="E19" i="15" s="1"/>
  <c r="E18" i="15" s="1"/>
  <c r="I268" i="6"/>
  <c r="H306" i="6"/>
  <c r="H305" i="6" s="1"/>
  <c r="H192" i="6"/>
  <c r="H191" i="6" s="1"/>
  <c r="H190" i="6" s="1"/>
  <c r="D42" i="15" s="1"/>
  <c r="D41" i="15" s="1"/>
  <c r="H365" i="6"/>
  <c r="H364" i="6" s="1"/>
  <c r="H363" i="6" s="1"/>
  <c r="H360" i="6"/>
  <c r="H359" i="6" s="1"/>
  <c r="H358" i="6" s="1"/>
  <c r="H351" i="6"/>
  <c r="H350" i="6" s="1"/>
  <c r="H349" i="6" s="1"/>
  <c r="H346" i="6"/>
  <c r="H345" i="6" s="1"/>
  <c r="H344" i="6" s="1"/>
  <c r="H343" i="6" s="1"/>
  <c r="H341" i="6"/>
  <c r="H340" i="6" s="1"/>
  <c r="H339" i="6" s="1"/>
  <c r="D60" i="15" s="1"/>
  <c r="D59" i="15" s="1"/>
  <c r="H337" i="6"/>
  <c r="H336" i="6" s="1"/>
  <c r="H335" i="6" s="1"/>
  <c r="D62" i="15" s="1"/>
  <c r="D61" i="15" s="1"/>
  <c r="H328" i="6"/>
  <c r="H327" i="6" s="1"/>
  <c r="H326" i="6" s="1"/>
  <c r="H324" i="6"/>
  <c r="H323" i="6" s="1"/>
  <c r="H322" i="6" s="1"/>
  <c r="D79" i="15" s="1"/>
  <c r="H319" i="6"/>
  <c r="H318" i="6" s="1"/>
  <c r="H317" i="6" s="1"/>
  <c r="H313" i="6"/>
  <c r="H312" i="6" s="1"/>
  <c r="H310" i="6"/>
  <c r="H309" i="6" s="1"/>
  <c r="H303" i="6"/>
  <c r="H302" i="6" s="1"/>
  <c r="H290" i="6"/>
  <c r="H289" i="6" s="1"/>
  <c r="H287" i="6"/>
  <c r="H286" i="6" s="1"/>
  <c r="H283" i="6"/>
  <c r="H282" i="6" s="1"/>
  <c r="H280" i="6"/>
  <c r="H279" i="6" s="1"/>
  <c r="H276" i="6"/>
  <c r="H275" i="6" s="1"/>
  <c r="H273" i="6"/>
  <c r="H272" i="6" s="1"/>
  <c r="H270" i="6"/>
  <c r="H269" i="6" s="1"/>
  <c r="H266" i="6"/>
  <c r="H265" i="6" s="1"/>
  <c r="H264" i="6" s="1"/>
  <c r="H262" i="6"/>
  <c r="H261" i="6" s="1"/>
  <c r="H260" i="6" s="1"/>
  <c r="H258" i="6"/>
  <c r="H256" i="6"/>
  <c r="H253" i="6"/>
  <c r="H252" i="6" s="1"/>
  <c r="H250" i="6"/>
  <c r="H249" i="6" s="1"/>
  <c r="H247" i="6"/>
  <c r="H245" i="6"/>
  <c r="H235" i="6"/>
  <c r="H234" i="6" s="1"/>
  <c r="H233" i="6" s="1"/>
  <c r="H231" i="6"/>
  <c r="H230" i="6" s="1"/>
  <c r="H229" i="6" s="1"/>
  <c r="H225" i="6"/>
  <c r="H224" i="6" s="1"/>
  <c r="H223" i="6" s="1"/>
  <c r="H221" i="6"/>
  <c r="H220" i="6" s="1"/>
  <c r="H219" i="6" s="1"/>
  <c r="H196" i="6"/>
  <c r="H195" i="6" s="1"/>
  <c r="H194" i="6" s="1"/>
  <c r="D32" i="15" s="1"/>
  <c r="H188" i="6"/>
  <c r="H187" i="6" s="1"/>
  <c r="H185" i="6"/>
  <c r="H184" i="6" s="1"/>
  <c r="H175" i="6"/>
  <c r="H174" i="6" s="1"/>
  <c r="H173" i="6" s="1"/>
  <c r="H171" i="6"/>
  <c r="H170" i="6" s="1"/>
  <c r="H169" i="6" s="1"/>
  <c r="H167" i="6"/>
  <c r="H166" i="6" s="1"/>
  <c r="H165" i="6" s="1"/>
  <c r="H163" i="6"/>
  <c r="H162" i="6" s="1"/>
  <c r="H161" i="6" s="1"/>
  <c r="H144" i="6"/>
  <c r="H143" i="6" s="1"/>
  <c r="H142" i="6" s="1"/>
  <c r="H140" i="6"/>
  <c r="H139" i="6" s="1"/>
  <c r="H138" i="6" s="1"/>
  <c r="H136" i="6"/>
  <c r="H135" i="6" s="1"/>
  <c r="H134" i="6" s="1"/>
  <c r="H132" i="6"/>
  <c r="H131" i="6" s="1"/>
  <c r="H130" i="6" s="1"/>
  <c r="H128" i="6"/>
  <c r="H127" i="6" s="1"/>
  <c r="H122" i="6"/>
  <c r="H121" i="6" s="1"/>
  <c r="H120" i="6" s="1"/>
  <c r="H118" i="6"/>
  <c r="H117" i="6" s="1"/>
  <c r="H116" i="6" s="1"/>
  <c r="H114" i="6"/>
  <c r="H113" i="6" s="1"/>
  <c r="H112" i="6" s="1"/>
  <c r="H107" i="6"/>
  <c r="H86" i="6"/>
  <c r="H85" i="6" s="1"/>
  <c r="H83" i="6"/>
  <c r="H82" i="6" s="1"/>
  <c r="H79" i="6"/>
  <c r="H78" i="6" s="1"/>
  <c r="H76" i="6"/>
  <c r="H75" i="6" s="1"/>
  <c r="H69" i="6"/>
  <c r="H68" i="6" s="1"/>
  <c r="H39" i="6"/>
  <c r="H38" i="6" s="1"/>
  <c r="H37" i="6" s="1"/>
  <c r="H35" i="6"/>
  <c r="H34" i="6" s="1"/>
  <c r="H32" i="6"/>
  <c r="H31" i="6" s="1"/>
  <c r="H19" i="6"/>
  <c r="H214" i="6" l="1"/>
  <c r="D39" i="15"/>
  <c r="D38" i="15" s="1"/>
  <c r="B18" i="14"/>
  <c r="B16" i="14" s="1"/>
  <c r="D13" i="13" s="1"/>
  <c r="G58" i="6"/>
  <c r="C28" i="15"/>
  <c r="C27" i="15" s="1"/>
  <c r="C20" i="15" s="1"/>
  <c r="E28" i="15"/>
  <c r="E27" i="15" s="1"/>
  <c r="E20" i="15" s="1"/>
  <c r="I58" i="6"/>
  <c r="E13" i="15"/>
  <c r="E12" i="15" s="1"/>
  <c r="C13" i="15"/>
  <c r="C12" i="15" s="1"/>
  <c r="C11" i="15" s="1"/>
  <c r="G12" i="6"/>
  <c r="I12" i="6"/>
  <c r="E37" i="15"/>
  <c r="E36" i="15" s="1"/>
  <c r="E35" i="15" s="1"/>
  <c r="I125" i="6"/>
  <c r="G125" i="6"/>
  <c r="C37" i="15"/>
  <c r="C36" i="15" s="1"/>
  <c r="C35" i="15" s="1"/>
  <c r="D78" i="15"/>
  <c r="H321" i="6"/>
  <c r="E71" i="15"/>
  <c r="C71" i="15"/>
  <c r="D81" i="15"/>
  <c r="D80" i="15" s="1"/>
  <c r="H362" i="6"/>
  <c r="D77" i="15"/>
  <c r="D76" i="15" s="1"/>
  <c r="E15" i="15"/>
  <c r="H357" i="6"/>
  <c r="D22" i="15"/>
  <c r="D21" i="15" s="1"/>
  <c r="E48" i="15"/>
  <c r="E47" i="15" s="1"/>
  <c r="D17" i="15"/>
  <c r="D16" i="15" s="1"/>
  <c r="H316" i="6"/>
  <c r="D58" i="15"/>
  <c r="D57" i="15" s="1"/>
  <c r="D54" i="15" s="1"/>
  <c r="H348" i="6"/>
  <c r="D53" i="15"/>
  <c r="D52" i="15" s="1"/>
  <c r="D51" i="15" s="1"/>
  <c r="D46" i="15"/>
  <c r="D45" i="15" s="1"/>
  <c r="C48" i="15"/>
  <c r="C47" i="15" s="1"/>
  <c r="C15" i="15"/>
  <c r="D30" i="14"/>
  <c r="D12" i="14"/>
  <c r="F12" i="13" s="1"/>
  <c r="D19" i="14"/>
  <c r="F16" i="13"/>
  <c r="D32" i="14"/>
  <c r="D14" i="14"/>
  <c r="D13" i="14" s="1"/>
  <c r="B19" i="14"/>
  <c r="D16" i="13"/>
  <c r="B30" i="14"/>
  <c r="B12" i="14"/>
  <c r="D12" i="13" s="1"/>
  <c r="B32" i="14"/>
  <c r="B14" i="14"/>
  <c r="B13" i="14" s="1"/>
  <c r="E16" i="13"/>
  <c r="C19" i="14"/>
  <c r="B35" i="14"/>
  <c r="H18" i="6"/>
  <c r="H126" i="6"/>
  <c r="C33" i="14"/>
  <c r="C34" i="14"/>
  <c r="C15" i="14" s="1"/>
  <c r="G243" i="6"/>
  <c r="I300" i="6"/>
  <c r="G300" i="6"/>
  <c r="I243" i="6"/>
  <c r="H334" i="6"/>
  <c r="H255" i="6"/>
  <c r="H81" i="6"/>
  <c r="H67" i="6"/>
  <c r="H278" i="6"/>
  <c r="H52" i="6"/>
  <c r="H51" i="6" s="1"/>
  <c r="H74" i="6"/>
  <c r="H158" i="6"/>
  <c r="H157" i="6" s="1"/>
  <c r="H155" i="6" s="1"/>
  <c r="H268" i="6"/>
  <c r="H301" i="6"/>
  <c r="D31" i="15" s="1"/>
  <c r="D30" i="15" s="1"/>
  <c r="H285" i="6"/>
  <c r="H42" i="6"/>
  <c r="H111" i="6"/>
  <c r="H244" i="6"/>
  <c r="H30" i="6"/>
  <c r="H183" i="6"/>
  <c r="H182" i="6" s="1"/>
  <c r="H103" i="6"/>
  <c r="H102" i="6" s="1"/>
  <c r="H308" i="6"/>
  <c r="C17" i="14" l="1"/>
  <c r="G238" i="6"/>
  <c r="G11" i="6" s="1"/>
  <c r="G10" i="6" s="1"/>
  <c r="C50" i="15"/>
  <c r="C49" i="15" s="1"/>
  <c r="C10" i="15" s="1"/>
  <c r="I238" i="6"/>
  <c r="I11" i="6" s="1"/>
  <c r="E50" i="15"/>
  <c r="E49" i="15" s="1"/>
  <c r="E40" i="15" s="1"/>
  <c r="D28" i="15"/>
  <c r="D27" i="15" s="1"/>
  <c r="D20" i="15" s="1"/>
  <c r="H58" i="6"/>
  <c r="D37" i="15"/>
  <c r="D36" i="15" s="1"/>
  <c r="D35" i="15" s="1"/>
  <c r="H125" i="6"/>
  <c r="D15" i="13"/>
  <c r="F15" i="13"/>
  <c r="D71" i="15"/>
  <c r="E11" i="15"/>
  <c r="D48" i="15"/>
  <c r="D47" i="15" s="1"/>
  <c r="B29" i="14"/>
  <c r="D35" i="14"/>
  <c r="D29" i="14" s="1"/>
  <c r="D18" i="14"/>
  <c r="D16" i="14" s="1"/>
  <c r="B11" i="14"/>
  <c r="B10" i="14" s="1"/>
  <c r="D11" i="14"/>
  <c r="C32" i="14"/>
  <c r="C14" i="14"/>
  <c r="C13" i="14" s="1"/>
  <c r="C31" i="14"/>
  <c r="C18" i="14"/>
  <c r="H300" i="6"/>
  <c r="H41" i="6"/>
  <c r="H243" i="6"/>
  <c r="H156" i="6"/>
  <c r="D19" i="15" s="1"/>
  <c r="D18" i="15" s="1"/>
  <c r="D15" i="15" s="1"/>
  <c r="F13" i="13" l="1"/>
  <c r="F11" i="13" s="1"/>
  <c r="H11" i="12" s="1"/>
  <c r="H10" i="12" s="1"/>
  <c r="H16" i="12" s="1"/>
  <c r="H24" i="12" s="1"/>
  <c r="D10" i="14"/>
  <c r="H238" i="6"/>
  <c r="D50" i="15"/>
  <c r="D49" i="15" s="1"/>
  <c r="D40" i="15" s="1"/>
  <c r="D13" i="15"/>
  <c r="D12" i="15" s="1"/>
  <c r="H12" i="6"/>
  <c r="I10" i="6"/>
  <c r="E15" i="13"/>
  <c r="G5" i="6"/>
  <c r="E82" i="15"/>
  <c r="C40" i="15"/>
  <c r="C82" i="15" s="1"/>
  <c r="E10" i="15"/>
  <c r="C16" i="14"/>
  <c r="D11" i="13"/>
  <c r="F11" i="12" s="1"/>
  <c r="F10" i="12" s="1"/>
  <c r="F16" i="12" s="1"/>
  <c r="C30" i="14"/>
  <c r="C12" i="14"/>
  <c r="E12" i="13" s="1"/>
  <c r="C35" i="14"/>
  <c r="E13" i="13" l="1"/>
  <c r="E11" i="13" s="1"/>
  <c r="C10" i="14"/>
  <c r="H11" i="6"/>
  <c r="H10" i="6" s="1"/>
  <c r="I5" i="6"/>
  <c r="D11" i="15"/>
  <c r="D82" i="15" s="1"/>
  <c r="D10" i="15"/>
  <c r="F10" i="13"/>
  <c r="D10" i="13"/>
  <c r="C29" i="14"/>
  <c r="F24" i="12"/>
  <c r="C11" i="14"/>
  <c r="H5" i="6" l="1"/>
  <c r="F38" i="12"/>
  <c r="F39" i="12" s="1"/>
  <c r="F30" i="12"/>
  <c r="F31" i="12" s="1"/>
  <c r="G11" i="12"/>
  <c r="G10" i="12" s="1"/>
  <c r="G16" i="12" s="1"/>
  <c r="E10" i="13"/>
  <c r="G36" i="12" l="1"/>
  <c r="G39" i="12" s="1"/>
  <c r="G24" i="12"/>
  <c r="G30" i="12" l="1"/>
  <c r="G31" i="12" s="1"/>
  <c r="H30" i="12"/>
  <c r="H31" i="12" s="1"/>
  <c r="H36" i="12"/>
  <c r="H39" i="12" s="1"/>
</calcChain>
</file>

<file path=xl/sharedStrings.xml><?xml version="1.0" encoding="utf-8"?>
<sst xmlns="http://schemas.openxmlformats.org/spreadsheetml/2006/main" count="860" uniqueCount="357">
  <si>
    <t>Konto</t>
  </si>
  <si>
    <t>Prihodi poslovanja</t>
  </si>
  <si>
    <t>Prihodi od poreza</t>
  </si>
  <si>
    <t>Prihodi od imovine</t>
  </si>
  <si>
    <t>Vrsta rashoda i 
izdataka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</si>
  <si>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</si>
  <si>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</si>
  <si>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</si>
  <si>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</si>
  <si>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</si>
  <si>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</si>
  <si>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</si>
  <si>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</si>
  <si>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</si>
  <si>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38</t>
  </si>
  <si>
    <t>Ostali rashodi</t>
  </si>
  <si>
    <t>4</t>
  </si>
  <si>
    <t>42</t>
  </si>
  <si>
    <t>45</t>
  </si>
  <si>
    <t>Brojčana oznaka i naziv</t>
  </si>
  <si>
    <t>PRIHODI UKUPNO</t>
  </si>
  <si>
    <t>6 PRIHODI POSLOVANJA</t>
  </si>
  <si>
    <t>RASHODI UKUPNO</t>
  </si>
  <si>
    <t>4 RASHODI ZA NABAVU NEFINANCIJSKE IMOVINE</t>
  </si>
  <si>
    <t>8 PRIMICI OD FINANCIJSKE IMOVINE I ZADUŽIVANJA</t>
  </si>
  <si>
    <t>Sveukupno rashodi:</t>
  </si>
  <si>
    <t>Razdjel: 001, JEDINSTVENI UPRAVNI ODJEL</t>
  </si>
  <si>
    <t>Glava: 01, JEDINSTVENI UPRAVNI ODJEL</t>
  </si>
  <si>
    <t>Program: 1000, JAVNA UPRAVA I ADMINISTRACIJA</t>
  </si>
  <si>
    <t>Kapitalni projekt: K100004, ULAGANJA U RAČUNALNE PROGRAME</t>
  </si>
  <si>
    <t>Izvor financiranja: 5, Pomoći</t>
  </si>
  <si>
    <t>Rashodi za nabavu nefinancijske imovine</t>
  </si>
  <si>
    <t>Rashodi za nabavu proizvedene dugotrajne imovine</t>
  </si>
  <si>
    <t>Aktivnost: A100003, PREDSTAVNIČKA TIJELA</t>
  </si>
  <si>
    <t>Izvor financiranja: 1, Opći prihodi i primici</t>
  </si>
  <si>
    <t>Aktivnost: A100002, TROŠKOVI PROTOKOLA</t>
  </si>
  <si>
    <t>Aktivnost: A100001, ADMINISTRATIVNI I STRUČNI POSLOVI OPĆINE</t>
  </si>
  <si>
    <t>Izvor financiranja: 11, Opći prihodi i primici</t>
  </si>
  <si>
    <t>Izvor financiranja: 432, Komunalna djelatnost</t>
  </si>
  <si>
    <t>Izvor financiranja: 610, Namjenske donacije</t>
  </si>
  <si>
    <t xml:space="preserve">Program: 2001, PROMETNA INFRASTRUKTURA </t>
  </si>
  <si>
    <t>Izvor financiranja: 52, Ostale pomoći</t>
  </si>
  <si>
    <t>Aktivnost: A200102, ODRŽAVANJE I SANACIJA POLJSKIH PUTEVA</t>
  </si>
  <si>
    <t>Program: 2002, GROBLJA I MRTVAČNICE</t>
  </si>
  <si>
    <t xml:space="preserve">Aktivnost: A200202, ODRŽAVANJE GROBLJA </t>
  </si>
  <si>
    <t>Kapitalni projekt: K200201, PROIŠERENJA GROBLJA U OPĆINI</t>
  </si>
  <si>
    <t>Kapitalni projekt: K200202, DODATNA ULAGANJA U MRTVAČNICE</t>
  </si>
  <si>
    <t>Rashodi za dodatna ulaganja na nefinancijskoj imovini</t>
  </si>
  <si>
    <t>Program: 2003,ZAŠTITA OKOLIŠA I ŽIVOTNE SREDINE</t>
  </si>
  <si>
    <t>Aktivnost: A200301, IZNOŠENJE I ODVOZ SMEĆA</t>
  </si>
  <si>
    <t>Izvor financiranja: 431, Prihodi za posebne namjene</t>
  </si>
  <si>
    <t>Aktivnost: A200303, NABAVKA KANTI ZASMEĆE</t>
  </si>
  <si>
    <t>Program: 2004, ZAŠTITA I SPAŠAVANJE</t>
  </si>
  <si>
    <t>Aktivnost: A200401, TEKUĆE DONACIJE HGSS</t>
  </si>
  <si>
    <t>Aktivnost: A200402, USLUGE PROTUPOŽARNE ZAŠTITE</t>
  </si>
  <si>
    <t>Aktivnost: A200403, ELEMENTARNE KATASTROFE</t>
  </si>
  <si>
    <t>Aktivnost: A200405, ČIŠĆENJE I PRIPREMANJE TERENA ZA VATROGASNI DOM</t>
  </si>
  <si>
    <t>Program: 2005, PROSTORNO UREĐENJE I UNAPRJEĐENJE STANOVANJA</t>
  </si>
  <si>
    <t>Aktivnost: A200501, ODRŽAVANJE JAVNE RASVJETE</t>
  </si>
  <si>
    <t>Kapitalni projekt: K200502, IZRADA PROSTORNIH PLANOVA GOSPODARSKE ZONE</t>
  </si>
  <si>
    <t>Program: 2006, VODOPSKRBA I ODVODNJA</t>
  </si>
  <si>
    <t>Aktivnost: A200601, OPSKRBA VODOM</t>
  </si>
  <si>
    <t>Kapitalni projekt: K200602, VODOOPSKRBA</t>
  </si>
  <si>
    <t>Program: 1001, ODRŽAVANJE OBJEKTA I UREĐENJE KOMUNALNE INFRASTRUKTURE</t>
  </si>
  <si>
    <t>Program: 1002, IZGRADNJA KOMUNALNE INFRASTRUKTURE</t>
  </si>
  <si>
    <t>Program: 1003, JAVNE POTREBE U SPORTU</t>
  </si>
  <si>
    <t>Aktivnost: A100013, JAVNE POTREBE U SPORTU</t>
  </si>
  <si>
    <t>Program: 1004, JAVNE POTREBE U SOCIJALNOJ SKRBI</t>
  </si>
  <si>
    <t>Aktivnost: A100015, PRIJEVOZ PUTNIKA I ĐAKA</t>
  </si>
  <si>
    <t>Naknade građanima i kućanstvima na temelju osiguranja i d</t>
  </si>
  <si>
    <t>Aktivnost: A100014, NAKNADE GRAĐANIMA I KUĆANSTVIMA</t>
  </si>
  <si>
    <t>Program: 1005, JAVNE POTREBE U KULTURI</t>
  </si>
  <si>
    <t>Aktivnost: A100017, VJERSKE ZAJEDNICE</t>
  </si>
  <si>
    <t>Aktivnost: A100016, JAVNE POTREBE U KULTURI</t>
  </si>
  <si>
    <t>Program: 1009, ODRŽAVANJE KOMUNALNE INFRASTRUKTURE 2</t>
  </si>
  <si>
    <t>Aktivnost: A100021, STRUČNE AKTIVNOSTI</t>
  </si>
  <si>
    <t>Aktivnost: A100024, TEKUĆE DONACIJE ZAVOD ZA JAVNO ZDRAVSTVO</t>
  </si>
  <si>
    <t>Program: 1013, RADNA ZONA LABIN</t>
  </si>
  <si>
    <t>Kapitalni projekt: K100025, ULAGANJE U RADNU ZONU LABIN</t>
  </si>
  <si>
    <t>Aktivnost: A200103, UREĐENJE PRISTUPNIH PUTEVA I PARKINGA</t>
  </si>
  <si>
    <t>Aktivnost: A200305, MJERE JAVNOZDRAVSTENE ZAŠTITE - PRSKANJE KOMARACA</t>
  </si>
  <si>
    <t>Aktivnost: A200302, SANACIJA ZELENIH I JAVNIH POVRŠINA</t>
  </si>
  <si>
    <t>Program: 1014, AKTIVNE MJERE ZAPOŠLJAVANJA</t>
  </si>
  <si>
    <t>Aktivnost: A100026, ZAŽELI</t>
  </si>
  <si>
    <t xml:space="preserve">Plan </t>
  </si>
  <si>
    <t>I. OPĆI DIO</t>
  </si>
  <si>
    <t>A) SAŽETAK RAČUNA PRIHODA I RASHODA</t>
  </si>
  <si>
    <t>EUR</t>
  </si>
  <si>
    <t>Projekcija proračuna
za 2027.</t>
  </si>
  <si>
    <t>7 PRIHODI OD PRODAJE NEFINANCIJSKE IMOVINE</t>
  </si>
  <si>
    <t>3 RASHODI  POSLOVANJA</t>
  </si>
  <si>
    <t>RAZLIKA - VIŠAK / MANJAK</t>
  </si>
  <si>
    <t>B) SAŽETAK RAČUNA FINANCIRANJA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</si>
  <si>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</si>
  <si>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</si>
  <si>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</si>
  <si>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</si>
  <si>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</si>
  <si>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</si>
  <si>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</si>
  <si>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</si>
  <si>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</si>
  <si>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</si>
  <si>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</si>
  <si>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</si>
  <si>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</si>
  <si>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</si>
  <si>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</si>
  <si>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</si>
  <si>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</si>
  <si>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</si>
  <si>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</si>
  <si>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</si>
  <si>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</si>
  <si>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</si>
  <si>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</si>
  <si>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</si>
  <si>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Subvencije</t>
  </si>
  <si>
    <t>Pomoći dane u inozemstvo i unutar općeg proračuna</t>
  </si>
  <si>
    <t>Naknade građanima i kućanstvima na temelju osiguranja i druge naknade</t>
  </si>
  <si>
    <t>Rashodi za nabavu neproizvedene dugotrajne imovine</t>
  </si>
  <si>
    <t>PRIHODI POSLOVANJA PREMA IZVORIMA FINANCIRANJA</t>
  </si>
  <si>
    <t>1 Opći prihodi i primici</t>
  </si>
  <si>
    <t xml:space="preserve">   11 Opći prihodi i primici</t>
  </si>
  <si>
    <t>8 Namjenski primici</t>
  </si>
  <si>
    <t>81 Namjeski primici od zaduženja</t>
  </si>
  <si>
    <t>RASHODI POSLOVANJA PREMA IZVORIMA FINANCIRANJA</t>
  </si>
  <si>
    <t>RASHODI PREMA FUNKCIJSKOJ KLASIFIKACIJI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</si>
  <si>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</si>
  <si>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</si>
  <si>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</si>
  <si>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</si>
  <si>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</si>
  <si>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</si>
  <si>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</si>
  <si>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</si>
  <si>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</si>
  <si>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</si>
  <si>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</si>
  <si>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</si>
  <si>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</si>
  <si>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</si>
  <si>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</si>
  <si>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</si>
  <si>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</si>
  <si>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</si>
  <si>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</si>
  <si>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</si>
  <si>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</si>
  <si>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</si>
  <si>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</si>
  <si>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</si>
  <si>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</si>
  <si>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</si>
  <si>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</si>
  <si>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</si>
  <si>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</si>
  <si>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</si>
  <si>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</si>
  <si>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</si>
  <si>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</si>
  <si>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</si>
  <si>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</si>
  <si>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0455</t>
  </si>
  <si>
    <t>Promet cjevovodima i ostali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</si>
  <si>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</si>
  <si>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</si>
  <si>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</si>
  <si>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</si>
  <si>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</si>
  <si>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</si>
  <si>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</si>
  <si>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</si>
  <si>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</si>
  <si>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</si>
  <si>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</si>
  <si>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</si>
  <si>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</si>
  <si>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</si>
  <si>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</si>
  <si>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</si>
  <si>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</si>
  <si>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</si>
  <si>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</si>
  <si>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</si>
  <si>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</si>
  <si>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</si>
  <si>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</si>
  <si>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</si>
  <si>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</si>
  <si>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</si>
  <si>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</si>
  <si>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</si>
  <si>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</si>
  <si>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</si>
  <si>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</si>
  <si>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</si>
  <si>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</si>
  <si>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</si>
  <si>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</si>
  <si>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</si>
  <si>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</si>
  <si>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</si>
  <si>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</si>
  <si>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</si>
  <si>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</si>
  <si>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</si>
  <si>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</si>
  <si>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</si>
  <si>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</si>
  <si>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</si>
  <si>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</si>
  <si>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</si>
  <si>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</si>
  <si>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</si>
  <si>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</si>
  <si>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</si>
  <si>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</si>
  <si>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</si>
  <si>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</si>
  <si>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</si>
  <si>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</si>
  <si>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</si>
  <si>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</si>
  <si>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</si>
  <si>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</si>
  <si>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</si>
  <si>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</si>
  <si>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109</t>
  </si>
  <si>
    <t>Aktivnosti socijalne zaštite koje nisu drugdje svrstane</t>
  </si>
  <si>
    <t>1090</t>
  </si>
  <si>
    <t>UKUPNO:</t>
  </si>
  <si>
    <t>5 Pomoći</t>
  </si>
  <si>
    <t>4 Prihodi za posebne namjene</t>
  </si>
  <si>
    <t>40 Prihodi za posebne namjene</t>
  </si>
  <si>
    <t>41 Komunalna djelatnost</t>
  </si>
  <si>
    <t xml:space="preserve">  50 Pomoći</t>
  </si>
  <si>
    <t xml:space="preserve">  51 Pomoći</t>
  </si>
  <si>
    <t xml:space="preserve">   51 Pomoći</t>
  </si>
  <si>
    <t>6 Donacije</t>
  </si>
  <si>
    <t xml:space="preserve">   61 Namjenske donacije</t>
  </si>
  <si>
    <t>07</t>
  </si>
  <si>
    <t>Zdravstvo</t>
  </si>
  <si>
    <t>0760</t>
  </si>
  <si>
    <t>076</t>
  </si>
  <si>
    <t>Poslovi i usluge zdravstva koji nisu drugdje svrstani</t>
  </si>
  <si>
    <t>080</t>
  </si>
  <si>
    <t>0800</t>
  </si>
  <si>
    <t>106</t>
  </si>
  <si>
    <t>Stanovanje</t>
  </si>
  <si>
    <t>1060</t>
  </si>
  <si>
    <t>Bolest</t>
  </si>
  <si>
    <t>1010</t>
  </si>
  <si>
    <t>Bolest i invalidite</t>
  </si>
  <si>
    <t>101</t>
  </si>
  <si>
    <t>105</t>
  </si>
  <si>
    <t>Nezaposlenost</t>
  </si>
  <si>
    <t>1050</t>
  </si>
  <si>
    <t>Rashodi za dodatna ulaganja na neproizvedenu dugotrajnu imovinu</t>
  </si>
  <si>
    <t>Kapitalni projekt: K200503, IZRADA PLANA RASVJETE I REKONSTRUKCIJA RASVJETE</t>
  </si>
  <si>
    <t>Aktivnost: A200101, ODRŽAVANJE I SANACIJA NERAZVRSTANIH CESTE</t>
  </si>
  <si>
    <t>Aktivnost: A100009, ODRŽAVANJE JAVNIH POVRŠINA, POSTROJENJA I OPREME</t>
  </si>
  <si>
    <t>Aktivnost: A101003, GEODETSKO KATASTARSKE USLUGE</t>
  </si>
  <si>
    <t>Program: 1012, TEKUĆE DONACIJE - ZAVOD ZA JAVNO ZDRAVSTVO I CRVENI KRIŽ</t>
  </si>
  <si>
    <t>Aktivnost: A120001, TEKUĆE DONACIJE CRVENI KRIŽ</t>
  </si>
  <si>
    <t>Aktivnost:T100001, LOKANI IZBORI</t>
  </si>
  <si>
    <t xml:space="preserve">Kapitalni projekt: K200101, IZGRADNJA NERAZVRSTANIH CESTA </t>
  </si>
  <si>
    <t>Kapitalni projekt: K200402, PROCJENA I PLAN ZAŠTITE OD POŽARA</t>
  </si>
  <si>
    <t>Kapitalni projekt: K200501, IZRADA PROSTORNIH PLANOVA - E-PLANOVI, UPU</t>
  </si>
  <si>
    <t>Kapitalni projekt: K200504, IZRADA - STRATEŠKA PROCJENA</t>
  </si>
  <si>
    <t>Aktivnost: A101004, SANACIJA STARIH BUNARA I LOKVI</t>
  </si>
  <si>
    <t>Aktivnost: A101005, SANACIJA TRGOVA U NASELJIMA</t>
  </si>
  <si>
    <t>431 Prihodi za posebne namjene</t>
  </si>
  <si>
    <t>432 Komunalna djelatnost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</si>
  <si>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</si>
  <si>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</si>
  <si>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</si>
  <si>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</si>
  <si>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</si>
  <si>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</si>
  <si>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</si>
  <si>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</si>
  <si>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</si>
  <si>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</si>
  <si>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</si>
  <si>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</si>
  <si>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</si>
  <si>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Plan za 2026.</t>
  </si>
  <si>
    <t>Projekcija proračuna
za 2028.</t>
  </si>
  <si>
    <t xml:space="preserve">Rashodi za nabavu proizvedene dugotrajne imovine </t>
  </si>
  <si>
    <t>Aktivnost: A200306, ČIŠĆENJE DIVLJIH DEPONIJA - ZEMLJANO KAMAENI</t>
  </si>
  <si>
    <t>Aktivnost: A200304, ČIŠĆENJE DIVLJIH DEPONIJA - GLOMAZMI</t>
  </si>
  <si>
    <t>Aktivnost: A100007, ODRŽAVANJE GRAĐEVINSKIH OBJEKATA U VLASNIŠTVU OPĆINE</t>
  </si>
  <si>
    <t>Aktivnost: A100015, STAMBENO ZBRINJAVANJE MLADIH</t>
  </si>
  <si>
    <t>Aktivnost: A200307, HIGIJENIČARSKA SLUŽBA I ZBRINJAVANJE ŽIVOTINJA</t>
  </si>
  <si>
    <t>Aktivnost: A200104, ODRŽAVANJE I SANACIJA NERAZVRSTANE CESTE</t>
  </si>
  <si>
    <t xml:space="preserve">Aktivnost: A200105, UREĐENJE NOGOSTUPA </t>
  </si>
  <si>
    <t>Kapitalni projekt: K200603, ULAGANJE - ODVODNJA</t>
  </si>
  <si>
    <t xml:space="preserve">Kapitalni projekt: K100010, VIDIKOVCI, ŠETNICE I IZLETIŠTA </t>
  </si>
  <si>
    <t>Kapitalni projekt: K100201, UREĐENJE TRGOVA</t>
  </si>
  <si>
    <t xml:space="preserve">Aktivnost: A101001, SANACIJA MALONOGOMETNIH IGRALIŠTA I UREĐENJE OKOLIŠA </t>
  </si>
  <si>
    <t>Promijena</t>
  </si>
  <si>
    <t>br. I - 2026</t>
  </si>
  <si>
    <t>Rebalans</t>
  </si>
  <si>
    <t>Rebalans br. I 2026</t>
  </si>
  <si>
    <t>Rebalans br.I 2026</t>
  </si>
  <si>
    <t>Kapitalni projekt: K200401, IZGRADNJA VATROGASNOG DOMA - PRIPREMNI RADOVI</t>
  </si>
  <si>
    <t>Kapitalni projekt: K100101, NABAVA AUTOMOBILA</t>
  </si>
  <si>
    <t>Aktivnost: T200101, NADZOR CESTE</t>
  </si>
  <si>
    <t>Aktivnost: T200601, NADZOR VODOVOD</t>
  </si>
  <si>
    <t xml:space="preserve">Aktivnost: T101001, NADZOR - OSTALI (osim ceste i vodovod) </t>
  </si>
  <si>
    <t>Kapitalni projekt: K200505, PROJEKTIRANJE - RAZNO</t>
  </si>
  <si>
    <t>6+</t>
  </si>
  <si>
    <t xml:space="preserve">Kapitalni projekt: K200601, VODOVOD (Dražići - Jurići) - </t>
  </si>
  <si>
    <t>Aktivnost: A101002, TEKUĆE I INVESTICIJSKO ODRŽAVANJE AUTOBUSNIH STAJALIŠTA OPĆINE PRGOMET</t>
  </si>
  <si>
    <t>Dodatna ulaganja</t>
  </si>
  <si>
    <t>7 Prihodi od prodaje ili zamjene nefinancijske imovine i naknade s naslova osiguranja</t>
  </si>
  <si>
    <t>71 Prihodi od prodaje ili zamjene nefinancijske imovine i naknade s naslova osiguranja</t>
  </si>
  <si>
    <t>Izvor financiranja: 71, Prihodi od prodaje ili zamjene nefinancijske imovine</t>
  </si>
  <si>
    <t xml:space="preserve">                          REPUBLIKA HRVATSKA
                          SPLITSKO DALMATINSKA ŽUPANIJA
                          OPĆINA PRGOMET</t>
  </si>
  <si>
    <t>Na temelju članka 45. Zakona o proračunu (Narodne novine broj 144/21),   članka  29. i 30. Statuta Općine Prgomet („Službeni glasnik Općine Prgomet broj 2/21 ), po prijedlogu općinskog načelnika, Općinsko vijeće Općine Prgomet na 6. sjednici održanoj dana 18. svibnja 2026. godine donosi:</t>
  </si>
  <si>
    <t>Čl.3.</t>
  </si>
  <si>
    <t>O donošenju proračuna,Općinsko vijeće dužno je izvjestiti sva upravna tijela općine, odnosno druge proračunske korisnike o odobrenim sredstvima.</t>
  </si>
  <si>
    <t>Čl.4.</t>
  </si>
  <si>
    <t>Korisnici proračunskih sredstava ne mogu raspolagati sredstvima iznad iznosa utvrđene u bilanci prihoda i rashoda proračuna, niti mogu preuzeti obveze na teret proračunskih sredstava iznad svote koja im je određena u posebnom dijeli proračuna.</t>
  </si>
  <si>
    <t>Čl.5.</t>
  </si>
  <si>
    <t>Prihodi što ih upravna tijela općine ostvare obavljanjem vlastite djelatnosti, prihodi su proračun i uplaćuju se na račun istoga.
Prihodi od naknada korisnika usluga koje ostvare ustanove društvenih djelatnosti, ustupaju se tim ustanovama, uz obvezu da o ostvarenju vlastitih prihoda mjesečno izvještavaju nadležno upravno tijelo općine.</t>
  </si>
  <si>
    <t>Čl.6.</t>
  </si>
  <si>
    <t>Pogrešno ili više uplaćeni prihodi u proračunu vraćaju se uplatiteljima na teret tih prihoda.  Rješenje o tome donosi Općinsko vijeće.</t>
  </si>
  <si>
    <t>Čl.7.</t>
  </si>
  <si>
    <t>Čl.8.</t>
  </si>
  <si>
    <t>Korisnicima proračuna osiguravaju se sredstva  sukladno važećim pravilnicima.
Naknada troškova prijevoza na posao i s posla isplaćuje se prema stvarnim troškovima prijevoza, sredstvima javnog prometa.Visina ostalih naknada  iz stavka 1. ovoga članka isplaćuje u skladu sa važećim pravilnicima o iznosima naknada, potpora, nagrada i sl.</t>
  </si>
  <si>
    <t>Čl.9.</t>
  </si>
  <si>
    <t>Raspored sredstava korisnicima izvršava općinski načelnik.
Sredstva za tekuće izdatke (osim za održavanje objekata i opreme ) korisnika proračuna izvršavat će se u približnim dvanaestinama godišnjeg proračuna.</t>
  </si>
  <si>
    <t>Čl.10.</t>
  </si>
  <si>
    <t>Za izvršavanje proračuna u cijelosti je odgovorno Općinsko vijeće.</t>
  </si>
  <si>
    <t>Čl.11.</t>
  </si>
  <si>
    <t>Hitni i nepredviđeni izdaci koji se pojave tijekom godine podmiruju se iz rezervi utvrđenih proračunom. Načelnik je dužan svaki mjesec izvijestiti  općinsko vijeće o korištenju rezervi.</t>
  </si>
  <si>
    <t>Čl.12.</t>
  </si>
  <si>
    <t>Općinsko vijeće ima pravo nadzora nad financijskim, materijalnim  i računovodstevnim poslovima korisnika, te nad zakonitošću i svrsishodnom uporabom proračunskih sredstava.
Ako se prilikom vršenja proračunskog nadzora utvrdi  da su sredstva bila uporijebljena protivno Zakonu  ili proračunu, izvjstit će se Općinsko vijeće i poduzeti određene mjere  da se nadokande tako utrošena sredstva.</t>
  </si>
  <si>
    <t>Čl.13.</t>
  </si>
  <si>
    <t>Proračun se zasniva na načelima potpunosti, uravnoteženosti i usklađenosti sa mjerama  ekonomske politike. Proračun uvažava načelo zadovoljavanja javnih  potreba u okviru zakonskih i materijalnih mogućnosti, bez obzira  na mnogo veće zahtjeve i potrebe korisnika proračunskih sredstava.</t>
  </si>
  <si>
    <t>PRIJELAZNE  I   ZAVRŠNE ODREDBE</t>
  </si>
  <si>
    <t>Ovaj I. Rebalans proračuna Općine Prgomet za 2026. god. Usvojen je na 6. sjednici općinskog vijeća dana 18. 5. 2026. te stupa na snagu osmog dana od dana objave u Službenom glasniku Općine Prgomet.</t>
  </si>
  <si>
    <t>KLASA: 024-03/26-01/6</t>
  </si>
  <si>
    <t>UR.BROJ: 2181-41-01-26-14</t>
  </si>
  <si>
    <t>Prgomet, 18. svibnja 2026. god.</t>
  </si>
  <si>
    <t xml:space="preserve">                                                                                     Predsjednik općinskog vijeća:</t>
  </si>
  <si>
    <t xml:space="preserve">                                                                                      ______________________</t>
  </si>
  <si>
    <t xml:space="preserve">                                                                                               Ante Drežančić</t>
  </si>
  <si>
    <t>I. REBALANS PRORAČUNA OPĆINE PRGOMET ZA 2026. GODINU</t>
  </si>
  <si>
    <t>I. REBALANS PRORAČUN OPĆINE PRGOMET ZA 2026.</t>
  </si>
  <si>
    <t>I. REBALANS PRORAČUNA OPĆINE PRGOMET ZA 2026.</t>
  </si>
  <si>
    <t xml:space="preserve">I. REBALANS  PRORAČUNA OPĆINE PRGOMET ZA 2026. </t>
  </si>
  <si>
    <t>I.REBALANS PRORAČUNA OPĆINE PRGOMET ZA 2026. GODINU</t>
  </si>
  <si>
    <t>I.REBALANS PRORAČUN OPĆINE PRGOMET ZA 2026. GODINU</t>
  </si>
  <si>
    <t>Korisnicima proračuna ne osiguravaju se sredstva za amortizaciju objekata i opreme u 2026.god.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</si>
</sst>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\ [$€-1]"/>
  </numFmts>
  <fonts count="64">
    <font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Bookman Old Styl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44"/>
      </patternFill>
    </fill>
    <fill>
      <patternFill patternType="lightUp">
        <fgColor indexed="22"/>
        <bgColor indexed="35"/>
      </patternFill>
    </fill>
    <fill>
      <patternFill patternType="solid">
        <fgColor indexed="27"/>
        <bgColor indexed="4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 style="thin">
        <color indexed="64"/>
      </right>
      <top/>
      <bottom/>
      <diagonal/>
    </border>
  </borders>
  <cellStyleXfs count="537">
    <xf numFmtId="0" fontId="0" fillId="0" borderId="0"/>
    <xf numFmtId="0" fontId="2" fillId="0" borderId="0">
      <alignment vertical="top"/>
    </xf>
    <xf numFmtId="0" fontId="24" fillId="10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0">
      <alignment vertical="top"/>
      <protection locked="0"/>
    </xf>
    <xf numFmtId="0" fontId="28" fillId="0" borderId="0"/>
    <xf numFmtId="0" fontId="16" fillId="11" borderId="8">
      <alignment horizontal="center" vertical="top" wrapText="1"/>
    </xf>
    <xf numFmtId="0" fontId="29" fillId="12" borderId="0" applyNumberFormat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0" borderId="0"/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42" fillId="35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7" fillId="48" borderId="0"/>
    <xf numFmtId="49" fontId="48" fillId="48" borderId="0"/>
    <xf numFmtId="49" fontId="49" fillId="48" borderId="13"/>
    <xf numFmtId="49" fontId="50" fillId="48" borderId="0"/>
    <xf numFmtId="0" fontId="47" fillId="49" borderId="13">
      <protection locked="0"/>
    </xf>
    <xf numFmtId="0" fontId="47" fillId="48" borderId="0"/>
    <xf numFmtId="0" fontId="51" fillId="50" borderId="0"/>
    <xf numFmtId="0" fontId="51" fillId="32" borderId="0"/>
    <xf numFmtId="0" fontId="51" fillId="22" borderId="0"/>
    <xf numFmtId="49" fontId="51" fillId="48" borderId="0">
      <alignment horizontal="right" vertical="center"/>
    </xf>
    <xf numFmtId="49" fontId="51" fillId="48" borderId="0"/>
  </cellStyleXfs>
  <cellXfs count="173">
    <xf numFmtId="0" fontId="0" fillId="0" borderId="0" xfId="0"/>
    <xf numFmtId="0" fontId="2" fillId="0" borderId="0" xfId="1">
      <alignment vertical="top"/>
    </xf>
    <xf numFmtId="4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right" vertical="top" wrapText="1" readingOrder="1"/>
    </xf>
    <xf numFmtId="0" fontId="2" fillId="2" borderId="0" xfId="1" applyFill="1">
      <alignment vertical="top"/>
    </xf>
    <xf numFmtId="4" fontId="5" fillId="2" borderId="0" xfId="1" applyNumberFormat="1" applyFont="1" applyFill="1" applyAlignment="1">
      <alignment horizontal="right" vertical="top"/>
    </xf>
    <xf numFmtId="0" fontId="2" fillId="3" borderId="0" xfId="1" applyFill="1">
      <alignment vertical="top"/>
    </xf>
    <xf numFmtId="0" fontId="2" fillId="4" borderId="0" xfId="1" applyFill="1">
      <alignment vertical="top"/>
    </xf>
    <xf numFmtId="4" fontId="5" fillId="4" borderId="0" xfId="1" applyNumberFormat="1" applyFont="1" applyFill="1" applyAlignment="1">
      <alignment horizontal="right" vertical="top"/>
    </xf>
    <xf numFmtId="0" fontId="2" fillId="5" borderId="0" xfId="1" applyFill="1">
      <alignment vertical="top"/>
    </xf>
    <xf numFmtId="0" fontId="2" fillId="6" borderId="0" xfId="1" applyFill="1">
      <alignment vertical="top"/>
    </xf>
    <xf numFmtId="4" fontId="6" fillId="6" borderId="0" xfId="1" applyNumberFormat="1" applyFont="1" applyFill="1" applyAlignment="1">
      <alignment horizontal="right" vertical="top"/>
    </xf>
    <xf numFmtId="0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3" fillId="0" borderId="3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3" fontId="3" fillId="8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6" fillId="8" borderId="3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6" fillId="9" borderId="3" xfId="0" quotePrefix="1" applyNumberFormat="1" applyFont="1" applyFill="1" applyBorder="1" applyAlignment="1">
      <alignment horizontal="right"/>
    </xf>
    <xf numFmtId="3" fontId="16" fillId="8" borderId="3" xfId="0" quotePrefix="1" applyNumberFormat="1" applyFont="1" applyFill="1" applyBorder="1" applyAlignment="1">
      <alignment horizontal="right"/>
    </xf>
    <xf numFmtId="3" fontId="16" fillId="8" borderId="1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center" wrapText="1"/>
    </xf>
    <xf numFmtId="0" fontId="16" fillId="0" borderId="4" xfId="0" quotePrefix="1" applyFont="1" applyBorder="1" applyAlignment="1">
      <alignment horizontal="left"/>
    </xf>
    <xf numFmtId="3" fontId="16" fillId="9" borderId="1" xfId="0" applyNumberFormat="1" applyFont="1" applyFill="1" applyBorder="1" applyAlignment="1">
      <alignment horizontal="right" wrapText="1"/>
    </xf>
    <xf numFmtId="3" fontId="3" fillId="8" borderId="3" xfId="0" quotePrefix="1" applyNumberFormat="1" applyFont="1" applyFill="1" applyBorder="1" applyAlignment="1">
      <alignment horizontal="right"/>
    </xf>
    <xf numFmtId="3" fontId="3" fillId="8" borderId="1" xfId="0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164" fontId="3" fillId="7" borderId="5" xfId="0" applyNumberFormat="1" applyFont="1" applyFill="1" applyBorder="1" applyAlignment="1">
      <alignment horizontal="right" vertical="center"/>
    </xf>
    <xf numFmtId="0" fontId="17" fillId="7" borderId="1" xfId="0" applyFont="1" applyFill="1" applyBorder="1" applyAlignment="1">
      <alignment horizontal="left" vertical="center" wrapText="1"/>
    </xf>
    <xf numFmtId="164" fontId="2" fillId="7" borderId="5" xfId="0" applyNumberFormat="1" applyFont="1" applyFill="1" applyBorder="1" applyAlignment="1">
      <alignment horizontal="right" vertical="center"/>
    </xf>
    <xf numFmtId="0" fontId="17" fillId="7" borderId="1" xfId="0" quotePrefix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0" fontId="52" fillId="7" borderId="1" xfId="0" applyFont="1" applyFill="1" applyBorder="1" applyAlignment="1">
      <alignment horizontal="left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52" fillId="7" borderId="1" xfId="0" quotePrefix="1" applyFont="1" applyFill="1" applyBorder="1" applyAlignment="1">
      <alignment horizontal="left" vertical="center"/>
    </xf>
    <xf numFmtId="0" fontId="16" fillId="49" borderId="1" xfId="0" applyFont="1" applyFill="1" applyBorder="1" applyAlignment="1">
      <alignment horizontal="left" vertical="center" wrapText="1"/>
    </xf>
    <xf numFmtId="0" fontId="52" fillId="49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53" fillId="52" borderId="1" xfId="34" applyNumberFormat="1" applyFont="1" applyFill="1" applyBorder="1" applyAlignment="1">
      <alignment horizontal="right" vertical="center"/>
    </xf>
    <xf numFmtId="0" fontId="53" fillId="52" borderId="1" xfId="34" applyFont="1" applyFill="1" applyBorder="1" applyAlignment="1">
      <alignment vertical="center" wrapText="1"/>
    </xf>
    <xf numFmtId="3" fontId="0" fillId="0" borderId="0" xfId="0" applyNumberFormat="1"/>
    <xf numFmtId="3" fontId="53" fillId="52" borderId="1" xfId="3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4" fillId="0" borderId="1" xfId="34" applyNumberFormat="1" applyFont="1" applyBorder="1" applyAlignment="1">
      <alignment horizontal="right" vertical="center"/>
    </xf>
    <xf numFmtId="0" fontId="54" fillId="0" borderId="1" xfId="34" applyFont="1" applyBorder="1" applyAlignment="1">
      <alignment vertical="center" wrapText="1"/>
    </xf>
    <xf numFmtId="3" fontId="54" fillId="0" borderId="1" xfId="3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4" fontId="55" fillId="5" borderId="0" xfId="1" applyNumberFormat="1" applyFont="1" applyFill="1" applyAlignment="1">
      <alignment horizontal="right" vertical="top"/>
    </xf>
    <xf numFmtId="4" fontId="55" fillId="3" borderId="0" xfId="1" applyNumberFormat="1" applyFont="1" applyFill="1" applyAlignment="1">
      <alignment horizontal="right" vertical="top"/>
    </xf>
    <xf numFmtId="165" fontId="3" fillId="0" borderId="5" xfId="0" applyNumberFormat="1" applyFont="1" applyBorder="1" applyAlignment="1">
      <alignment horizontal="right" vertical="center" wrapText="1"/>
    </xf>
    <xf numFmtId="165" fontId="2" fillId="7" borderId="5" xfId="0" applyNumberFormat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0" fontId="17" fillId="7" borderId="5" xfId="0" applyFont="1" applyFill="1" applyBorder="1" applyAlignment="1">
      <alignment horizontal="left" vertical="center" wrapText="1"/>
    </xf>
    <xf numFmtId="165" fontId="3" fillId="7" borderId="5" xfId="0" applyNumberFormat="1" applyFont="1" applyFill="1" applyBorder="1" applyAlignment="1">
      <alignment horizontal="right"/>
    </xf>
    <xf numFmtId="0" fontId="9" fillId="0" borderId="0" xfId="0" applyFont="1"/>
    <xf numFmtId="165" fontId="2" fillId="7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right"/>
    </xf>
    <xf numFmtId="0" fontId="52" fillId="7" borderId="1" xfId="0" quotePrefix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 wrapText="1"/>
    </xf>
    <xf numFmtId="3" fontId="2" fillId="7" borderId="5" xfId="0" applyNumberFormat="1" applyFont="1" applyFill="1" applyBorder="1" applyAlignment="1">
      <alignment horizontal="right" vertical="center"/>
    </xf>
    <xf numFmtId="49" fontId="53" fillId="51" borderId="1" xfId="34" applyNumberFormat="1" applyFont="1" applyFill="1" applyBorder="1" applyAlignment="1">
      <alignment horizontal="right" vertical="center"/>
    </xf>
    <xf numFmtId="0" fontId="53" fillId="51" borderId="1" xfId="34" applyFont="1" applyFill="1" applyBorder="1" applyAlignment="1">
      <alignment vertical="center" wrapText="1"/>
    </xf>
    <xf numFmtId="3" fontId="53" fillId="51" borderId="1" xfId="34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3" fillId="0" borderId="1" xfId="34" applyFont="1" applyBorder="1" applyAlignment="1">
      <alignment vertical="center"/>
    </xf>
    <xf numFmtId="0" fontId="53" fillId="0" borderId="1" xfId="34" applyFont="1" applyBorder="1" applyAlignment="1">
      <alignment vertical="center" wrapText="1"/>
    </xf>
    <xf numFmtId="3" fontId="53" fillId="0" borderId="1" xfId="34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17" fillId="5" borderId="0" xfId="1" applyFont="1" applyFill="1">
      <alignment vertical="top"/>
    </xf>
    <xf numFmtId="0" fontId="17" fillId="0" borderId="0" xfId="1" applyFont="1">
      <alignment vertical="top"/>
    </xf>
    <xf numFmtId="0" fontId="17" fillId="6" borderId="0" xfId="1" applyFont="1" applyFill="1">
      <alignment vertical="top"/>
    </xf>
    <xf numFmtId="4" fontId="56" fillId="6" borderId="0" xfId="1" applyNumberFormat="1" applyFont="1" applyFill="1" applyAlignment="1">
      <alignment horizontal="right" vertical="top"/>
    </xf>
    <xf numFmtId="4" fontId="57" fillId="0" borderId="0" xfId="1" applyNumberFormat="1" applyFont="1" applyAlignment="1">
      <alignment horizontal="right" vertical="top"/>
    </xf>
    <xf numFmtId="164" fontId="0" fillId="0" borderId="0" xfId="0" applyNumberFormat="1" applyAlignment="1">
      <alignment vertical="center"/>
    </xf>
    <xf numFmtId="4" fontId="58" fillId="0" borderId="0" xfId="1" applyNumberFormat="1" applyFont="1" applyAlignment="1">
      <alignment horizontal="right" vertical="top"/>
    </xf>
    <xf numFmtId="0" fontId="58" fillId="0" borderId="0" xfId="1" applyFont="1" applyAlignment="1">
      <alignment horizontal="left" vertical="top"/>
    </xf>
    <xf numFmtId="0" fontId="59" fillId="0" borderId="0" xfId="1" applyFont="1">
      <alignment vertical="top"/>
    </xf>
    <xf numFmtId="0" fontId="58" fillId="0" borderId="0" xfId="1" applyFont="1" applyAlignment="1">
      <alignment horizontal="left" vertical="top" wrapText="1" readingOrder="1"/>
    </xf>
    <xf numFmtId="0" fontId="2" fillId="0" borderId="0" xfId="1" applyAlignment="1">
      <alignment horizontal="left" vertical="top"/>
    </xf>
    <xf numFmtId="4" fontId="23" fillId="0" borderId="0" xfId="1" applyNumberFormat="1" applyFont="1" applyAlignment="1">
      <alignment horizontal="right" vertical="top"/>
    </xf>
    <xf numFmtId="0" fontId="60" fillId="0" borderId="0" xfId="1" applyFont="1">
      <alignment vertical="top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justify" vertical="center"/>
    </xf>
    <xf numFmtId="0" fontId="61" fillId="0" borderId="0" xfId="0" applyFont="1" applyAlignment="1">
      <alignment horizontal="justify" vertical="center" wrapText="1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8" borderId="3" xfId="0" quotePrefix="1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7" fillId="8" borderId="4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5" fillId="5" borderId="0" xfId="1" applyFont="1" applyFill="1" applyAlignment="1">
      <alignment horizontal="left" vertical="top" wrapText="1"/>
    </xf>
    <xf numFmtId="0" fontId="6" fillId="6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5" fillId="4" borderId="0" xfId="1" applyFont="1" applyFill="1" applyAlignment="1">
      <alignment horizontal="left" vertical="top" wrapText="1"/>
    </xf>
    <xf numFmtId="0" fontId="58" fillId="0" borderId="0" xfId="1" applyFont="1" applyAlignment="1">
      <alignment horizontal="left" vertical="top"/>
    </xf>
    <xf numFmtId="0" fontId="57" fillId="0" borderId="0" xfId="1" applyFont="1" applyAlignment="1">
      <alignment horizontal="left" vertical="top"/>
    </xf>
    <xf numFmtId="0" fontId="56" fillId="6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5" fillId="2" borderId="0" xfId="1" applyFont="1" applyFill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55" fillId="3" borderId="0" xfId="1" applyFont="1" applyFill="1" applyAlignment="1">
      <alignment horizontal="left" vertical="top" wrapText="1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wrapText="1"/>
    </xf>
  </cellXfs>
  <cellStyles count="537">
    <cellStyle name="Bad 1" xfId="2"/>
    <cellStyle name="Heading 1 1" xfId="3"/>
    <cellStyle name="Heading 2 1" xfId="4"/>
    <cellStyle name="Hyperlink 2" xfId="5"/>
    <cellStyle name="Hyperlink 3" xfId="6"/>
    <cellStyle name="KeyStyle" xfId="7"/>
    <cellStyle name="Neutral 1" xfId="8"/>
    <cellStyle name="Normal 2" xfId="9"/>
    <cellStyle name="Normal 2 10" xfId="10"/>
    <cellStyle name="Normal 2 11" xfId="11"/>
    <cellStyle name="Normal 2 12" xfId="12"/>
    <cellStyle name="Normal 2 2" xfId="13"/>
    <cellStyle name="Normal 2 3" xfId="14"/>
    <cellStyle name="Normal 2 4" xfId="15"/>
    <cellStyle name="Normal 2 5" xfId="16"/>
    <cellStyle name="Normal 2 6" xfId="17"/>
    <cellStyle name="Normal 2 7" xfId="18"/>
    <cellStyle name="Normal 2 8" xfId="19"/>
    <cellStyle name="Normal 2 9" xfId="20"/>
    <cellStyle name="Normal 3" xfId="21"/>
    <cellStyle name="Normal 3 10" xfId="22"/>
    <cellStyle name="Normal 3 11" xfId="23"/>
    <cellStyle name="Normal 3 12" xfId="24"/>
    <cellStyle name="Normal 3 2" xfId="25"/>
    <cellStyle name="Normal 3 3" xfId="26"/>
    <cellStyle name="Normal 3 4" xfId="27"/>
    <cellStyle name="Normal 3 5" xfId="28"/>
    <cellStyle name="Normal 3 6" xfId="29"/>
    <cellStyle name="Normal 3 7" xfId="30"/>
    <cellStyle name="Normal 3 8" xfId="31"/>
    <cellStyle name="Normal 3 9" xfId="32"/>
    <cellStyle name="Normal 4" xfId="33"/>
    <cellStyle name="Normal_REBALANS CERNA1" xfId="34"/>
    <cellStyle name="Normalno" xfId="0" builtinId="0"/>
    <cellStyle name="Normalno 2" xfId="1"/>
    <cellStyle name="Obično 10" xfId="35"/>
    <cellStyle name="Obično 11" xfId="36"/>
    <cellStyle name="Obično 13" xfId="37"/>
    <cellStyle name="Obično 15" xfId="38"/>
    <cellStyle name="Obično 17" xfId="39"/>
    <cellStyle name="Obično 2" xfId="40"/>
    <cellStyle name="Obično 2 2" xfId="41"/>
    <cellStyle name="Obično 2 3" xfId="42"/>
    <cellStyle name="Obično 2 4" xfId="43"/>
    <cellStyle name="Obično 2 5" xfId="44"/>
    <cellStyle name="Obično 20" xfId="45"/>
    <cellStyle name="Obično 21" xfId="46"/>
    <cellStyle name="Obično 23" xfId="47"/>
    <cellStyle name="Obično 24" xfId="48"/>
    <cellStyle name="Obično 25" xfId="49"/>
    <cellStyle name="Obično 26" xfId="50"/>
    <cellStyle name="Obično 28" xfId="51"/>
    <cellStyle name="Obično 29" xfId="52"/>
    <cellStyle name="Obično 3" xfId="53"/>
    <cellStyle name="Obično 30" xfId="54"/>
    <cellStyle name="Obično 31" xfId="55"/>
    <cellStyle name="Obično 34" xfId="56"/>
    <cellStyle name="Obično 35" xfId="57"/>
    <cellStyle name="Obično 36" xfId="58"/>
    <cellStyle name="Obično 37" xfId="59"/>
    <cellStyle name="Obično 40" xfId="60"/>
    <cellStyle name="Obično 42" xfId="61"/>
    <cellStyle name="Obično 44" xfId="62"/>
    <cellStyle name="Obično 46" xfId="63"/>
    <cellStyle name="Obično 48" xfId="64"/>
    <cellStyle name="Obično 5" xfId="65"/>
    <cellStyle name="Obično 5 2" xfId="66"/>
    <cellStyle name="Obično 5 3" xfId="67"/>
    <cellStyle name="Obično 5 4" xfId="68"/>
    <cellStyle name="Obično 50" xfId="69"/>
    <cellStyle name="Obično 52" xfId="70"/>
    <cellStyle name="Obično 54" xfId="71"/>
    <cellStyle name="Obično 56" xfId="72"/>
    <cellStyle name="Obično 58" xfId="73"/>
    <cellStyle name="Obično 6" xfId="74"/>
    <cellStyle name="Obično 60" xfId="75"/>
    <cellStyle name="Obično 62" xfId="76"/>
    <cellStyle name="Obično 64" xfId="77"/>
    <cellStyle name="Obično 66" xfId="78"/>
    <cellStyle name="Obično 68" xfId="79"/>
    <cellStyle name="Obično 70" xfId="80"/>
    <cellStyle name="Obično 72" xfId="81"/>
    <cellStyle name="Obično 74" xfId="82"/>
    <cellStyle name="Obično 76" xfId="83"/>
    <cellStyle name="Obično 77" xfId="84"/>
    <cellStyle name="Obično 79" xfId="85"/>
    <cellStyle name="Obično 80" xfId="86"/>
    <cellStyle name="Obično 83" xfId="87"/>
    <cellStyle name="Obično 84" xfId="88"/>
    <cellStyle name="Obično 85" xfId="89"/>
    <cellStyle name="Obično 86" xfId="90"/>
    <cellStyle name="Obično 87" xfId="91"/>
    <cellStyle name="Obično 88" xfId="92"/>
    <cellStyle name="Obično 89" xfId="93"/>
    <cellStyle name="Obično 9" xfId="94"/>
    <cellStyle name="Obično 90" xfId="95"/>
    <cellStyle name="Obično 91" xfId="96"/>
    <cellStyle name="SAPBEXaggData" xfId="97"/>
    <cellStyle name="SAPBEXaggData 2" xfId="98"/>
    <cellStyle name="SAPBEXaggData 2 2" xfId="99"/>
    <cellStyle name="SAPBEXaggData 2 3" xfId="100"/>
    <cellStyle name="SAPBEXaggData 3" xfId="101"/>
    <cellStyle name="SAPBEXaggData 4" xfId="102"/>
    <cellStyle name="SAPBEXaggData 5" xfId="103"/>
    <cellStyle name="SAPBEXaggData 6" xfId="104"/>
    <cellStyle name="SAPBEXaggData 7" xfId="105"/>
    <cellStyle name="SAPBEXaggData 8" xfId="106"/>
    <cellStyle name="SAPBEXaggData 9" xfId="107"/>
    <cellStyle name="SAPBEXaggDataEmph" xfId="108"/>
    <cellStyle name="SAPBEXaggDataEmph 2" xfId="109"/>
    <cellStyle name="SAPBEXaggDataEmph 2 2" xfId="110"/>
    <cellStyle name="SAPBEXaggDataEmph 2 3" xfId="111"/>
    <cellStyle name="SAPBEXaggDataEmph 3" xfId="112"/>
    <cellStyle name="SAPBEXaggDataEmph 4" xfId="113"/>
    <cellStyle name="SAPBEXaggDataEmph 5" xfId="114"/>
    <cellStyle name="SAPBEXaggDataEmph 6" xfId="115"/>
    <cellStyle name="SAPBEXaggDataEmph 7" xfId="116"/>
    <cellStyle name="SAPBEXaggDataEmph 8" xfId="117"/>
    <cellStyle name="SAPBEXaggDataEmph 9" xfId="118"/>
    <cellStyle name="SAPBEXaggItem" xfId="119"/>
    <cellStyle name="SAPBEXaggItem 2" xfId="120"/>
    <cellStyle name="SAPBEXaggItem 2 2" xfId="121"/>
    <cellStyle name="SAPBEXaggItem 2 3" xfId="122"/>
    <cellStyle name="SAPBEXaggItem 3" xfId="123"/>
    <cellStyle name="SAPBEXaggItem 4" xfId="124"/>
    <cellStyle name="SAPBEXaggItem 5" xfId="125"/>
    <cellStyle name="SAPBEXaggItem 6" xfId="126"/>
    <cellStyle name="SAPBEXaggItem 7" xfId="127"/>
    <cellStyle name="SAPBEXaggItem 8" xfId="128"/>
    <cellStyle name="SAPBEXaggItem 9" xfId="129"/>
    <cellStyle name="SAPBEXaggItemX" xfId="130"/>
    <cellStyle name="SAPBEXaggItemX 2" xfId="131"/>
    <cellStyle name="SAPBEXaggItemX 2 2" xfId="132"/>
    <cellStyle name="SAPBEXaggItemX 2 3" xfId="133"/>
    <cellStyle name="SAPBEXaggItemX 3" xfId="134"/>
    <cellStyle name="SAPBEXaggItemX 4" xfId="135"/>
    <cellStyle name="SAPBEXaggItemX 5" xfId="136"/>
    <cellStyle name="SAPBEXaggItemX 6" xfId="137"/>
    <cellStyle name="SAPBEXaggItemX 7" xfId="138"/>
    <cellStyle name="SAPBEXaggItemX 8" xfId="139"/>
    <cellStyle name="SAPBEXaggItemX 9" xfId="140"/>
    <cellStyle name="SAPBEXchaText" xfId="141"/>
    <cellStyle name="SAPBEXchaText 2" xfId="142"/>
    <cellStyle name="SAPBEXchaText 2 2" xfId="143"/>
    <cellStyle name="SAPBEXchaText 2 3" xfId="144"/>
    <cellStyle name="SAPBEXchaText 3" xfId="145"/>
    <cellStyle name="SAPBEXchaText 4" xfId="146"/>
    <cellStyle name="SAPBEXchaText 5" xfId="147"/>
    <cellStyle name="SAPBEXchaText 6" xfId="148"/>
    <cellStyle name="SAPBEXchaText 7" xfId="149"/>
    <cellStyle name="SAPBEXchaText 8" xfId="150"/>
    <cellStyle name="SAPBEXchaText 9" xfId="151"/>
    <cellStyle name="SAPBEXexcBad7" xfId="152"/>
    <cellStyle name="SAPBEXexcBad7 2" xfId="153"/>
    <cellStyle name="SAPBEXexcBad7 2 2" xfId="154"/>
    <cellStyle name="SAPBEXexcBad7 2 3" xfId="155"/>
    <cellStyle name="SAPBEXexcBad7 3" xfId="156"/>
    <cellStyle name="SAPBEXexcBad7 4" xfId="157"/>
    <cellStyle name="SAPBEXexcBad7 5" xfId="158"/>
    <cellStyle name="SAPBEXexcBad7 6" xfId="159"/>
    <cellStyle name="SAPBEXexcBad7 7" xfId="160"/>
    <cellStyle name="SAPBEXexcBad7 8" xfId="161"/>
    <cellStyle name="SAPBEXexcBad7 9" xfId="162"/>
    <cellStyle name="SAPBEXexcBad8" xfId="163"/>
    <cellStyle name="SAPBEXexcBad8 2" xfId="164"/>
    <cellStyle name="SAPBEXexcBad8 2 2" xfId="165"/>
    <cellStyle name="SAPBEXexcBad8 2 3" xfId="166"/>
    <cellStyle name="SAPBEXexcBad8 3" xfId="167"/>
    <cellStyle name="SAPBEXexcBad8 4" xfId="168"/>
    <cellStyle name="SAPBEXexcBad8 5" xfId="169"/>
    <cellStyle name="SAPBEXexcBad8 6" xfId="170"/>
    <cellStyle name="SAPBEXexcBad8 7" xfId="171"/>
    <cellStyle name="SAPBEXexcBad8 8" xfId="172"/>
    <cellStyle name="SAPBEXexcBad8 9" xfId="173"/>
    <cellStyle name="SAPBEXexcBad9" xfId="174"/>
    <cellStyle name="SAPBEXexcBad9 2" xfId="175"/>
    <cellStyle name="SAPBEXexcBad9 2 2" xfId="176"/>
    <cellStyle name="SAPBEXexcBad9 2 3" xfId="177"/>
    <cellStyle name="SAPBEXexcBad9 3" xfId="178"/>
    <cellStyle name="SAPBEXexcBad9 4" xfId="179"/>
    <cellStyle name="SAPBEXexcBad9 5" xfId="180"/>
    <cellStyle name="SAPBEXexcBad9 6" xfId="181"/>
    <cellStyle name="SAPBEXexcBad9 7" xfId="182"/>
    <cellStyle name="SAPBEXexcBad9 8" xfId="183"/>
    <cellStyle name="SAPBEXexcBad9 9" xfId="184"/>
    <cellStyle name="SAPBEXexcCritical4" xfId="185"/>
    <cellStyle name="SAPBEXexcCritical4 2" xfId="186"/>
    <cellStyle name="SAPBEXexcCritical4 2 2" xfId="187"/>
    <cellStyle name="SAPBEXexcCritical4 2 3" xfId="188"/>
    <cellStyle name="SAPBEXexcCritical4 3" xfId="189"/>
    <cellStyle name="SAPBEXexcCritical4 4" xfId="190"/>
    <cellStyle name="SAPBEXexcCritical4 5" xfId="191"/>
    <cellStyle name="SAPBEXexcCritical4 6" xfId="192"/>
    <cellStyle name="SAPBEXexcCritical4 7" xfId="193"/>
    <cellStyle name="SAPBEXexcCritical4 8" xfId="194"/>
    <cellStyle name="SAPBEXexcCritical4 9" xfId="195"/>
    <cellStyle name="SAPBEXexcCritical5" xfId="196"/>
    <cellStyle name="SAPBEXexcCritical5 2" xfId="197"/>
    <cellStyle name="SAPBEXexcCritical5 2 2" xfId="198"/>
    <cellStyle name="SAPBEXexcCritical5 2 3" xfId="199"/>
    <cellStyle name="SAPBEXexcCritical5 3" xfId="200"/>
    <cellStyle name="SAPBEXexcCritical5 4" xfId="201"/>
    <cellStyle name="SAPBEXexcCritical5 5" xfId="202"/>
    <cellStyle name="SAPBEXexcCritical5 6" xfId="203"/>
    <cellStyle name="SAPBEXexcCritical5 7" xfId="204"/>
    <cellStyle name="SAPBEXexcCritical5 8" xfId="205"/>
    <cellStyle name="SAPBEXexcCritical5 9" xfId="206"/>
    <cellStyle name="SAPBEXexcCritical6" xfId="207"/>
    <cellStyle name="SAPBEXexcCritical6 2" xfId="208"/>
    <cellStyle name="SAPBEXexcCritical6 2 2" xfId="209"/>
    <cellStyle name="SAPBEXexcCritical6 2 3" xfId="210"/>
    <cellStyle name="SAPBEXexcCritical6 3" xfId="211"/>
    <cellStyle name="SAPBEXexcCritical6 4" xfId="212"/>
    <cellStyle name="SAPBEXexcCritical6 5" xfId="213"/>
    <cellStyle name="SAPBEXexcCritical6 6" xfId="214"/>
    <cellStyle name="SAPBEXexcCritical6 7" xfId="215"/>
    <cellStyle name="SAPBEXexcCritical6 8" xfId="216"/>
    <cellStyle name="SAPBEXexcCritical6 9" xfId="217"/>
    <cellStyle name="SAPBEXexcGood1" xfId="218"/>
    <cellStyle name="SAPBEXexcGood1 2" xfId="219"/>
    <cellStyle name="SAPBEXexcGood1 2 2" xfId="220"/>
    <cellStyle name="SAPBEXexcGood1 2 3" xfId="221"/>
    <cellStyle name="SAPBEXexcGood1 3" xfId="222"/>
    <cellStyle name="SAPBEXexcGood1 4" xfId="223"/>
    <cellStyle name="SAPBEXexcGood1 5" xfId="224"/>
    <cellStyle name="SAPBEXexcGood1 6" xfId="225"/>
    <cellStyle name="SAPBEXexcGood1 7" xfId="226"/>
    <cellStyle name="SAPBEXexcGood1 8" xfId="227"/>
    <cellStyle name="SAPBEXexcGood1 9" xfId="228"/>
    <cellStyle name="SAPBEXexcGood2" xfId="229"/>
    <cellStyle name="SAPBEXexcGood2 2" xfId="230"/>
    <cellStyle name="SAPBEXexcGood2 2 2" xfId="231"/>
    <cellStyle name="SAPBEXexcGood2 2 3" xfId="232"/>
    <cellStyle name="SAPBEXexcGood2 3" xfId="233"/>
    <cellStyle name="SAPBEXexcGood2 4" xfId="234"/>
    <cellStyle name="SAPBEXexcGood2 5" xfId="235"/>
    <cellStyle name="SAPBEXexcGood2 6" xfId="236"/>
    <cellStyle name="SAPBEXexcGood2 7" xfId="237"/>
    <cellStyle name="SAPBEXexcGood2 8" xfId="238"/>
    <cellStyle name="SAPBEXexcGood2 9" xfId="239"/>
    <cellStyle name="SAPBEXexcGood3" xfId="240"/>
    <cellStyle name="SAPBEXexcGood3 2" xfId="241"/>
    <cellStyle name="SAPBEXexcGood3 2 2" xfId="242"/>
    <cellStyle name="SAPBEXexcGood3 2 3" xfId="243"/>
    <cellStyle name="SAPBEXexcGood3 3" xfId="244"/>
    <cellStyle name="SAPBEXexcGood3 4" xfId="245"/>
    <cellStyle name="SAPBEXexcGood3 5" xfId="246"/>
    <cellStyle name="SAPBEXexcGood3 6" xfId="247"/>
    <cellStyle name="SAPBEXexcGood3 7" xfId="248"/>
    <cellStyle name="SAPBEXexcGood3 8" xfId="249"/>
    <cellStyle name="SAPBEXexcGood3 9" xfId="250"/>
    <cellStyle name="SAPBEXfilterDrill" xfId="251"/>
    <cellStyle name="SAPBEXfilterDrill 2" xfId="252"/>
    <cellStyle name="SAPBEXfilterDrill 2 2" xfId="253"/>
    <cellStyle name="SAPBEXfilterDrill 2 3" xfId="254"/>
    <cellStyle name="SAPBEXfilterDrill 3" xfId="255"/>
    <cellStyle name="SAPBEXfilterDrill 4" xfId="256"/>
    <cellStyle name="SAPBEXfilterDrill 5" xfId="257"/>
    <cellStyle name="SAPBEXfilterDrill 6" xfId="258"/>
    <cellStyle name="SAPBEXfilterDrill 7" xfId="259"/>
    <cellStyle name="SAPBEXfilterDrill 8" xfId="260"/>
    <cellStyle name="SAPBEXfilterDrill 9" xfId="261"/>
    <cellStyle name="SAPBEXfilterItem" xfId="262"/>
    <cellStyle name="SAPBEXfilterItem 2" xfId="263"/>
    <cellStyle name="SAPBEXfilterItem 2 2" xfId="264"/>
    <cellStyle name="SAPBEXfilterItem 2 3" xfId="265"/>
    <cellStyle name="SAPBEXfilterItem 3" xfId="266"/>
    <cellStyle name="SAPBEXfilterItem 4" xfId="267"/>
    <cellStyle name="SAPBEXfilterItem 5" xfId="268"/>
    <cellStyle name="SAPBEXfilterItem 6" xfId="269"/>
    <cellStyle name="SAPBEXfilterItem 7" xfId="270"/>
    <cellStyle name="SAPBEXfilterItem 8" xfId="271"/>
    <cellStyle name="SAPBEXfilterItem 9" xfId="272"/>
    <cellStyle name="SAPBEXfilterText" xfId="273"/>
    <cellStyle name="SAPBEXfilterText 2" xfId="274"/>
    <cellStyle name="SAPBEXfilterText 2 2" xfId="275"/>
    <cellStyle name="SAPBEXfilterText 2 3" xfId="276"/>
    <cellStyle name="SAPBEXfilterText 3" xfId="277"/>
    <cellStyle name="SAPBEXfilterText 4" xfId="278"/>
    <cellStyle name="SAPBEXfilterText 5" xfId="279"/>
    <cellStyle name="SAPBEXfilterText 6" xfId="280"/>
    <cellStyle name="SAPBEXfilterText 7" xfId="281"/>
    <cellStyle name="SAPBEXfilterText 8" xfId="282"/>
    <cellStyle name="SAPBEXfilterText 9" xfId="283"/>
    <cellStyle name="SAPBEXformats" xfId="284"/>
    <cellStyle name="SAPBEXformats 2" xfId="285"/>
    <cellStyle name="SAPBEXformats 2 2" xfId="286"/>
    <cellStyle name="SAPBEXformats 2 3" xfId="287"/>
    <cellStyle name="SAPBEXformats 3" xfId="288"/>
    <cellStyle name="SAPBEXformats 4" xfId="289"/>
    <cellStyle name="SAPBEXformats 5" xfId="290"/>
    <cellStyle name="SAPBEXformats 6" xfId="291"/>
    <cellStyle name="SAPBEXformats 7" xfId="292"/>
    <cellStyle name="SAPBEXformats 8" xfId="293"/>
    <cellStyle name="SAPBEXformats 9" xfId="294"/>
    <cellStyle name="SAPBEXheaderItem" xfId="295"/>
    <cellStyle name="SAPBEXheaderItem 2" xfId="296"/>
    <cellStyle name="SAPBEXheaderItem 2 2" xfId="297"/>
    <cellStyle name="SAPBEXheaderItem 2 3" xfId="298"/>
    <cellStyle name="SAPBEXheaderItem 3" xfId="299"/>
    <cellStyle name="SAPBEXheaderItem 4" xfId="300"/>
    <cellStyle name="SAPBEXheaderItem 5" xfId="301"/>
    <cellStyle name="SAPBEXheaderItem 6" xfId="302"/>
    <cellStyle name="SAPBEXheaderItem 7" xfId="303"/>
    <cellStyle name="SAPBEXheaderItem 8" xfId="304"/>
    <cellStyle name="SAPBEXheaderItem 9" xfId="305"/>
    <cellStyle name="SAPBEXheaderText" xfId="306"/>
    <cellStyle name="SAPBEXheaderText 2" xfId="307"/>
    <cellStyle name="SAPBEXheaderText 2 2" xfId="308"/>
    <cellStyle name="SAPBEXheaderText 2 3" xfId="309"/>
    <cellStyle name="SAPBEXheaderText 3" xfId="310"/>
    <cellStyle name="SAPBEXheaderText 4" xfId="311"/>
    <cellStyle name="SAPBEXheaderText 5" xfId="312"/>
    <cellStyle name="SAPBEXheaderText 6" xfId="313"/>
    <cellStyle name="SAPBEXheaderText 7" xfId="314"/>
    <cellStyle name="SAPBEXheaderText 8" xfId="315"/>
    <cellStyle name="SAPBEXheaderText 9" xfId="316"/>
    <cellStyle name="SAPBEXHLevel0" xfId="317"/>
    <cellStyle name="SAPBEXHLevel0 2" xfId="318"/>
    <cellStyle name="SAPBEXHLevel0 2 2" xfId="319"/>
    <cellStyle name="SAPBEXHLevel0 2 3" xfId="320"/>
    <cellStyle name="SAPBEXHLevel0 3" xfId="321"/>
    <cellStyle name="SAPBEXHLevel0 4" xfId="322"/>
    <cellStyle name="SAPBEXHLevel0 5" xfId="323"/>
    <cellStyle name="SAPBEXHLevel0 6" xfId="324"/>
    <cellStyle name="SAPBEXHLevel0 7" xfId="325"/>
    <cellStyle name="SAPBEXHLevel0 8" xfId="326"/>
    <cellStyle name="SAPBEXHLevel0 9" xfId="327"/>
    <cellStyle name="SAPBEXHLevel0X" xfId="328"/>
    <cellStyle name="SAPBEXHLevel0X 2" xfId="329"/>
    <cellStyle name="SAPBEXHLevel0X 2 2" xfId="330"/>
    <cellStyle name="SAPBEXHLevel0X 2 3" xfId="331"/>
    <cellStyle name="SAPBEXHLevel0X 3" xfId="332"/>
    <cellStyle name="SAPBEXHLevel0X 4" xfId="333"/>
    <cellStyle name="SAPBEXHLevel0X 5" xfId="334"/>
    <cellStyle name="SAPBEXHLevel0X 6" xfId="335"/>
    <cellStyle name="SAPBEXHLevel0X 7" xfId="336"/>
    <cellStyle name="SAPBEXHLevel0X 8" xfId="337"/>
    <cellStyle name="SAPBEXHLevel0X 9" xfId="338"/>
    <cellStyle name="SAPBEXHLevel1" xfId="339"/>
    <cellStyle name="SAPBEXHLevel1 2" xfId="340"/>
    <cellStyle name="SAPBEXHLevel1 2 2" xfId="341"/>
    <cellStyle name="SAPBEXHLevel1 2 3" xfId="342"/>
    <cellStyle name="SAPBEXHLevel1 3" xfId="343"/>
    <cellStyle name="SAPBEXHLevel1 4" xfId="344"/>
    <cellStyle name="SAPBEXHLevel1 5" xfId="345"/>
    <cellStyle name="SAPBEXHLevel1 6" xfId="346"/>
    <cellStyle name="SAPBEXHLevel1 7" xfId="347"/>
    <cellStyle name="SAPBEXHLevel1 8" xfId="348"/>
    <cellStyle name="SAPBEXHLevel1 9" xfId="349"/>
    <cellStyle name="SAPBEXHLevel1X" xfId="350"/>
    <cellStyle name="SAPBEXHLevel1X 2" xfId="351"/>
    <cellStyle name="SAPBEXHLevel1X 2 2" xfId="352"/>
    <cellStyle name="SAPBEXHLevel1X 2 3" xfId="353"/>
    <cellStyle name="SAPBEXHLevel1X 3" xfId="354"/>
    <cellStyle name="SAPBEXHLevel1X 4" xfId="355"/>
    <cellStyle name="SAPBEXHLevel1X 5" xfId="356"/>
    <cellStyle name="SAPBEXHLevel1X 6" xfId="357"/>
    <cellStyle name="SAPBEXHLevel1X 7" xfId="358"/>
    <cellStyle name="SAPBEXHLevel1X 8" xfId="359"/>
    <cellStyle name="SAPBEXHLevel1X 9" xfId="360"/>
    <cellStyle name="SAPBEXHLevel2" xfId="361"/>
    <cellStyle name="SAPBEXHLevel2 2" xfId="362"/>
    <cellStyle name="SAPBEXHLevel2 2 2" xfId="363"/>
    <cellStyle name="SAPBEXHLevel2 2 2 2" xfId="364"/>
    <cellStyle name="SAPBEXHLevel2 2 2 3" xfId="365"/>
    <cellStyle name="SAPBEXHLevel2 2 3" xfId="366"/>
    <cellStyle name="SAPBEXHLevel2 2 4" xfId="367"/>
    <cellStyle name="SAPBEXHLevel2 2 5" xfId="368"/>
    <cellStyle name="SAPBEXHLevel2 2 6" xfId="369"/>
    <cellStyle name="SAPBEXHLevel2 3" xfId="370"/>
    <cellStyle name="SAPBEXHLevel2 4" xfId="371"/>
    <cellStyle name="SAPBEXHLevel2 5" xfId="372"/>
    <cellStyle name="SAPBEXHLevel2 6" xfId="373"/>
    <cellStyle name="SAPBEXHLevel2 7" xfId="374"/>
    <cellStyle name="SAPBEXHLevel2 8" xfId="375"/>
    <cellStyle name="SAPBEXHLevel2 9" xfId="376"/>
    <cellStyle name="SAPBEXHLevel2X" xfId="377"/>
    <cellStyle name="SAPBEXHLevel2X 2" xfId="378"/>
    <cellStyle name="SAPBEXHLevel2X 2 2" xfId="379"/>
    <cellStyle name="SAPBEXHLevel2X 2 3" xfId="380"/>
    <cellStyle name="SAPBEXHLevel2X 3" xfId="381"/>
    <cellStyle name="SAPBEXHLevel2X 4" xfId="382"/>
    <cellStyle name="SAPBEXHLevel2X 5" xfId="383"/>
    <cellStyle name="SAPBEXHLevel2X 6" xfId="384"/>
    <cellStyle name="SAPBEXHLevel2X 7" xfId="385"/>
    <cellStyle name="SAPBEXHLevel2X 8" xfId="386"/>
    <cellStyle name="SAPBEXHLevel2X 9" xfId="387"/>
    <cellStyle name="SAPBEXHLevel3" xfId="388"/>
    <cellStyle name="SAPBEXHLevel3 2" xfId="389"/>
    <cellStyle name="SAPBEXHLevel3 2 2" xfId="390"/>
    <cellStyle name="SAPBEXHLevel3 2 3" xfId="391"/>
    <cellStyle name="SAPBEXHLevel3 3" xfId="392"/>
    <cellStyle name="SAPBEXHLevel3 4" xfId="393"/>
    <cellStyle name="SAPBEXHLevel3 5" xfId="394"/>
    <cellStyle name="SAPBEXHLevel3 6" xfId="395"/>
    <cellStyle name="SAPBEXHLevel3 7" xfId="396"/>
    <cellStyle name="SAPBEXHLevel3 8" xfId="397"/>
    <cellStyle name="SAPBEXHLevel3 9" xfId="398"/>
    <cellStyle name="SAPBEXHLevel3X" xfId="399"/>
    <cellStyle name="SAPBEXHLevel3X 2" xfId="400"/>
    <cellStyle name="SAPBEXHLevel3X 2 2" xfId="401"/>
    <cellStyle name="SAPBEXHLevel3X 2 3" xfId="402"/>
    <cellStyle name="SAPBEXHLevel3X 3" xfId="403"/>
    <cellStyle name="SAPBEXHLevel3X 4" xfId="404"/>
    <cellStyle name="SAPBEXHLevel3X 5" xfId="405"/>
    <cellStyle name="SAPBEXHLevel3X 6" xfId="406"/>
    <cellStyle name="SAPBEXHLevel3X 7" xfId="407"/>
    <cellStyle name="SAPBEXHLevel3X 8" xfId="408"/>
    <cellStyle name="SAPBEXHLevel3X 9" xfId="409"/>
    <cellStyle name="SAPBEXinputData" xfId="410"/>
    <cellStyle name="SAPBEXresData" xfId="411"/>
    <cellStyle name="SAPBEXresData 2" xfId="412"/>
    <cellStyle name="SAPBEXresData 2 2" xfId="413"/>
    <cellStyle name="SAPBEXresData 2 3" xfId="414"/>
    <cellStyle name="SAPBEXresData 3" xfId="415"/>
    <cellStyle name="SAPBEXresData 4" xfId="416"/>
    <cellStyle name="SAPBEXresData 5" xfId="417"/>
    <cellStyle name="SAPBEXresData 6" xfId="418"/>
    <cellStyle name="SAPBEXresData 7" xfId="419"/>
    <cellStyle name="SAPBEXresData 8" xfId="420"/>
    <cellStyle name="SAPBEXresData 9" xfId="421"/>
    <cellStyle name="SAPBEXresDataEmph" xfId="422"/>
    <cellStyle name="SAPBEXresDataEmph 2" xfId="423"/>
    <cellStyle name="SAPBEXresDataEmph 2 2" xfId="424"/>
    <cellStyle name="SAPBEXresDataEmph 2 3" xfId="425"/>
    <cellStyle name="SAPBEXresDataEmph 3" xfId="426"/>
    <cellStyle name="SAPBEXresDataEmph 4" xfId="427"/>
    <cellStyle name="SAPBEXresDataEmph 5" xfId="428"/>
    <cellStyle name="SAPBEXresDataEmph 6" xfId="429"/>
    <cellStyle name="SAPBEXresDataEmph 7" xfId="430"/>
    <cellStyle name="SAPBEXresDataEmph 8" xfId="431"/>
    <cellStyle name="SAPBEXresDataEmph 9" xfId="432"/>
    <cellStyle name="SAPBEXresItem" xfId="433"/>
    <cellStyle name="SAPBEXresItem 2" xfId="434"/>
    <cellStyle name="SAPBEXresItem 2 2" xfId="435"/>
    <cellStyle name="SAPBEXresItem 2 3" xfId="436"/>
    <cellStyle name="SAPBEXresItem 3" xfId="437"/>
    <cellStyle name="SAPBEXresItem 4" xfId="438"/>
    <cellStyle name="SAPBEXresItem 5" xfId="439"/>
    <cellStyle name="SAPBEXresItem 6" xfId="440"/>
    <cellStyle name="SAPBEXresItem 7" xfId="441"/>
    <cellStyle name="SAPBEXresItem 8" xfId="442"/>
    <cellStyle name="SAPBEXresItem 9" xfId="443"/>
    <cellStyle name="SAPBEXresItemX" xfId="444"/>
    <cellStyle name="SAPBEXresItemX 2" xfId="445"/>
    <cellStyle name="SAPBEXresItemX 2 2" xfId="446"/>
    <cellStyle name="SAPBEXresItemX 2 3" xfId="447"/>
    <cellStyle name="SAPBEXresItemX 3" xfId="448"/>
    <cellStyle name="SAPBEXresItemX 4" xfId="449"/>
    <cellStyle name="SAPBEXresItemX 5" xfId="450"/>
    <cellStyle name="SAPBEXresItemX 6" xfId="451"/>
    <cellStyle name="SAPBEXresItemX 7" xfId="452"/>
    <cellStyle name="SAPBEXresItemX 8" xfId="453"/>
    <cellStyle name="SAPBEXresItemX 9" xfId="454"/>
    <cellStyle name="SAPBEXstdData" xfId="455"/>
    <cellStyle name="SAPBEXstdData 2" xfId="456"/>
    <cellStyle name="SAPBEXstdData 2 2" xfId="457"/>
    <cellStyle name="SAPBEXstdData 2 2 2" xfId="458"/>
    <cellStyle name="SAPBEXstdData 2 2 3" xfId="459"/>
    <cellStyle name="SAPBEXstdData 2 3" xfId="460"/>
    <cellStyle name="SAPBEXstdData 2 4" xfId="461"/>
    <cellStyle name="SAPBEXstdData 2 5" xfId="462"/>
    <cellStyle name="SAPBEXstdData 2 6" xfId="463"/>
    <cellStyle name="SAPBEXstdData 3" xfId="464"/>
    <cellStyle name="SAPBEXstdData 4" xfId="465"/>
    <cellStyle name="SAPBEXstdData 5" xfId="466"/>
    <cellStyle name="SAPBEXstdData 6" xfId="467"/>
    <cellStyle name="SAPBEXstdData 7" xfId="468"/>
    <cellStyle name="SAPBEXstdData 8" xfId="469"/>
    <cellStyle name="SAPBEXstdData 9" xfId="470"/>
    <cellStyle name="SAPBEXstdDataEmph" xfId="471"/>
    <cellStyle name="SAPBEXstdDataEmph 2" xfId="472"/>
    <cellStyle name="SAPBEXstdDataEmph 2 2" xfId="473"/>
    <cellStyle name="SAPBEXstdDataEmph 2 3" xfId="474"/>
    <cellStyle name="SAPBEXstdDataEmph 3" xfId="475"/>
    <cellStyle name="SAPBEXstdDataEmph 4" xfId="476"/>
    <cellStyle name="SAPBEXstdDataEmph 5" xfId="477"/>
    <cellStyle name="SAPBEXstdDataEmph 6" xfId="478"/>
    <cellStyle name="SAPBEXstdDataEmph 7" xfId="479"/>
    <cellStyle name="SAPBEXstdDataEmph 8" xfId="480"/>
    <cellStyle name="SAPBEXstdDataEmph 9" xfId="481"/>
    <cellStyle name="SAPBEXstdItem" xfId="482"/>
    <cellStyle name="SAPBEXstdItem 2" xfId="483"/>
    <cellStyle name="SAPBEXstdItem 2 2" xfId="484"/>
    <cellStyle name="SAPBEXstdItem 2 3" xfId="485"/>
    <cellStyle name="SAPBEXstdItem 3" xfId="486"/>
    <cellStyle name="SAPBEXstdItem 4" xfId="487"/>
    <cellStyle name="SAPBEXstdItem 5" xfId="488"/>
    <cellStyle name="SAPBEXstdItem 6" xfId="489"/>
    <cellStyle name="SAPBEXstdItem 7" xfId="490"/>
    <cellStyle name="SAPBEXstdItem 8" xfId="491"/>
    <cellStyle name="SAPBEXstdItem 9" xfId="492"/>
    <cellStyle name="SAPBEXstdItemX" xfId="493"/>
    <cellStyle name="SAPBEXstdItemX 2" xfId="494"/>
    <cellStyle name="SAPBEXstdItemX 2 2" xfId="495"/>
    <cellStyle name="SAPBEXstdItemX 2 3" xfId="496"/>
    <cellStyle name="SAPBEXstdItemX 3" xfId="497"/>
    <cellStyle name="SAPBEXstdItemX 4" xfId="498"/>
    <cellStyle name="SAPBEXstdItemX 5" xfId="499"/>
    <cellStyle name="SAPBEXstdItemX 6" xfId="500"/>
    <cellStyle name="SAPBEXstdItemX 7" xfId="501"/>
    <cellStyle name="SAPBEXstdItemX 8" xfId="502"/>
    <cellStyle name="SAPBEXstdItemX 9" xfId="503"/>
    <cellStyle name="SAPBEXtitle" xfId="504"/>
    <cellStyle name="SAPBEXtitle 2" xfId="505"/>
    <cellStyle name="SAPBEXtitle 2 2" xfId="506"/>
    <cellStyle name="SAPBEXtitle 2 3" xfId="507"/>
    <cellStyle name="SAPBEXtitle 3" xfId="508"/>
    <cellStyle name="SAPBEXtitle 4" xfId="509"/>
    <cellStyle name="SAPBEXtitle 5" xfId="510"/>
    <cellStyle name="SAPBEXtitle 6" xfId="511"/>
    <cellStyle name="SAPBEXtitle 7" xfId="512"/>
    <cellStyle name="SAPBEXtitle 8" xfId="513"/>
    <cellStyle name="SAPBEXtitle 9" xfId="514"/>
    <cellStyle name="SAPBEXundefined" xfId="515"/>
    <cellStyle name="SAPBEXundefined 2" xfId="516"/>
    <cellStyle name="SAPBEXundefined 2 2" xfId="517"/>
    <cellStyle name="SAPBEXundefined 2 3" xfId="518"/>
    <cellStyle name="SAPBEXundefined 3" xfId="519"/>
    <cellStyle name="SAPBEXundefined 4" xfId="520"/>
    <cellStyle name="SAPBEXundefined 5" xfId="521"/>
    <cellStyle name="SAPBEXundefined 6" xfId="522"/>
    <cellStyle name="SAPBEXundefined 7" xfId="523"/>
    <cellStyle name="SAPBEXundefined 8" xfId="524"/>
    <cellStyle name="SAPBEXundefined 9" xfId="525"/>
    <cellStyle name="SEM-BPS-data" xfId="526"/>
    <cellStyle name="SEM-BPS-head" xfId="527"/>
    <cellStyle name="SEM-BPS-headdata" xfId="528"/>
    <cellStyle name="SEM-BPS-headkey" xfId="529"/>
    <cellStyle name="SEM-BPS-input-on" xfId="530"/>
    <cellStyle name="SEM-BPS-key" xfId="531"/>
    <cellStyle name="SEM-BPS-sub1" xfId="532"/>
    <cellStyle name="SEM-BPS-sub2" xfId="533"/>
    <cellStyle name="SEM-BPS-total" xfId="534"/>
    <cellStyle name="ZYPLAN0507" xfId="535"/>
    <cellStyle name="zyRazdjel" xfId="5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1</xdr:col>
      <xdr:colOff>91440</xdr:colOff>
      <xdr:row>0</xdr:row>
      <xdr:rowOff>779780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xmlns="" id="{5F0CFBEB-7FD2-412E-AB85-2D58C8A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520065" cy="665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3" sqref="A3:H3"/>
    </sheetView>
  </sheetViews>
  <sheetFormatPr defaultRowHeight="14.25"/>
  <cols>
    <col min="5" max="8" width="22.125" customWidth="1"/>
  </cols>
  <sheetData>
    <row r="1" spans="1:10" ht="62.25" customHeight="1">
      <c r="A1" s="129" t="s">
        <v>319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31.5" customHeight="1">
      <c r="A2" s="131" t="s">
        <v>320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5.75">
      <c r="A3" s="136" t="s">
        <v>350</v>
      </c>
      <c r="B3" s="136"/>
      <c r="C3" s="136"/>
      <c r="D3" s="136"/>
      <c r="E3" s="136"/>
      <c r="F3" s="136"/>
      <c r="G3" s="136"/>
      <c r="H3" s="136"/>
    </row>
    <row r="4" spans="1:10" ht="18">
      <c r="A4" s="16"/>
      <c r="B4" s="16"/>
      <c r="C4" s="16"/>
      <c r="D4" s="16"/>
      <c r="E4" s="16"/>
      <c r="F4" s="16"/>
      <c r="G4" s="16"/>
      <c r="H4" s="16"/>
    </row>
    <row r="5" spans="1:10" ht="18" customHeight="1">
      <c r="A5" s="136" t="s">
        <v>85</v>
      </c>
      <c r="B5" s="136"/>
      <c r="C5" s="136"/>
      <c r="D5" s="136"/>
      <c r="E5" s="136"/>
      <c r="F5" s="136"/>
      <c r="G5" s="149"/>
      <c r="H5" s="149"/>
    </row>
    <row r="6" spans="1:10" ht="18">
      <c r="A6" s="16"/>
      <c r="B6" s="16"/>
      <c r="C6" s="16"/>
      <c r="D6" s="16"/>
      <c r="E6" s="16"/>
      <c r="F6" s="16"/>
      <c r="G6" s="17"/>
      <c r="H6" s="17"/>
    </row>
    <row r="7" spans="1:10" ht="15">
      <c r="A7" s="136" t="s">
        <v>86</v>
      </c>
      <c r="B7" s="137"/>
      <c r="C7" s="137"/>
      <c r="D7" s="137"/>
      <c r="E7" s="137"/>
      <c r="F7" s="137"/>
      <c r="G7" s="137"/>
      <c r="H7" s="137"/>
    </row>
    <row r="8" spans="1:10" ht="18">
      <c r="A8" s="18"/>
      <c r="B8" s="19"/>
      <c r="C8" s="19"/>
      <c r="D8" s="19"/>
      <c r="E8" s="20"/>
      <c r="F8" s="21"/>
      <c r="G8" s="21"/>
      <c r="H8" s="22" t="s">
        <v>87</v>
      </c>
    </row>
    <row r="9" spans="1:10">
      <c r="A9" s="23"/>
      <c r="B9" s="24"/>
      <c r="C9" s="24"/>
      <c r="D9" s="25"/>
      <c r="E9" s="26"/>
      <c r="F9" s="54" t="s">
        <v>287</v>
      </c>
      <c r="G9" s="54" t="s">
        <v>301</v>
      </c>
      <c r="H9" s="54" t="s">
        <v>305</v>
      </c>
    </row>
    <row r="10" spans="1:10">
      <c r="A10" s="141" t="s">
        <v>20</v>
      </c>
      <c r="B10" s="135"/>
      <c r="C10" s="135"/>
      <c r="D10" s="135"/>
      <c r="E10" s="150"/>
      <c r="F10" s="27">
        <f>F11+F12</f>
        <v>1404250</v>
      </c>
      <c r="G10" s="27">
        <f>G11+G12</f>
        <v>466700</v>
      </c>
      <c r="H10" s="27">
        <f>H11+H12</f>
        <v>1748950</v>
      </c>
    </row>
    <row r="11" spans="1:10">
      <c r="A11" s="151" t="s">
        <v>21</v>
      </c>
      <c r="B11" s="152"/>
      <c r="C11" s="152"/>
      <c r="D11" s="152"/>
      <c r="E11" s="148"/>
      <c r="F11" s="28">
        <f>' Račun prihoda i rashoda'!D11</f>
        <v>1404250</v>
      </c>
      <c r="G11" s="28">
        <f>' Račun prihoda i rashoda'!E11</f>
        <v>316200</v>
      </c>
      <c r="H11" s="28">
        <f>' Račun prihoda i rashoda'!F11</f>
        <v>1598450</v>
      </c>
    </row>
    <row r="12" spans="1:10">
      <c r="A12" s="147" t="s">
        <v>89</v>
      </c>
      <c r="B12" s="148"/>
      <c r="C12" s="148"/>
      <c r="D12" s="148"/>
      <c r="E12" s="148"/>
      <c r="F12" s="28">
        <f>' Račun prihoda i rashoda'!D18</f>
        <v>0</v>
      </c>
      <c r="G12" s="28">
        <f>' Račun prihoda i rashoda'!E18</f>
        <v>150500</v>
      </c>
      <c r="H12" s="28">
        <f>' Račun prihoda i rashoda'!F18</f>
        <v>150500</v>
      </c>
    </row>
    <row r="13" spans="1:10">
      <c r="A13" s="29" t="s">
        <v>22</v>
      </c>
      <c r="B13" s="30"/>
      <c r="C13" s="30"/>
      <c r="D13" s="30"/>
      <c r="E13" s="30"/>
      <c r="F13" s="27">
        <f>F14+F15</f>
        <v>1378250</v>
      </c>
      <c r="G13" s="27">
        <f>G14+G15</f>
        <v>370700</v>
      </c>
      <c r="H13" s="27">
        <f>H14+H15</f>
        <v>1748950</v>
      </c>
    </row>
    <row r="14" spans="1:10">
      <c r="A14" s="153" t="s">
        <v>90</v>
      </c>
      <c r="B14" s="152"/>
      <c r="C14" s="152"/>
      <c r="D14" s="152"/>
      <c r="E14" s="152"/>
      <c r="F14" s="28">
        <f>' Račun prihoda i rashoda'!D27</f>
        <v>923450</v>
      </c>
      <c r="G14" s="28">
        <f>' Račun prihoda i rashoda'!E27</f>
        <v>381500</v>
      </c>
      <c r="H14" s="28">
        <f>' Račun prihoda i rashoda'!F27</f>
        <v>1304950</v>
      </c>
    </row>
    <row r="15" spans="1:10">
      <c r="A15" s="147" t="s">
        <v>23</v>
      </c>
      <c r="B15" s="148"/>
      <c r="C15" s="148"/>
      <c r="D15" s="148"/>
      <c r="E15" s="148"/>
      <c r="F15" s="28">
        <f>' Račun prihoda i rashoda'!D35</f>
        <v>454800</v>
      </c>
      <c r="G15" s="28">
        <f>' Račun prihoda i rashoda'!E35</f>
        <v>-10800</v>
      </c>
      <c r="H15" s="28">
        <f>' Račun prihoda i rashoda'!F35</f>
        <v>444000</v>
      </c>
    </row>
    <row r="16" spans="1:10" ht="18" customHeight="1">
      <c r="A16" s="134" t="s">
        <v>91</v>
      </c>
      <c r="B16" s="135"/>
      <c r="C16" s="135"/>
      <c r="D16" s="135"/>
      <c r="E16" s="135"/>
      <c r="F16" s="27">
        <f>F10-F13</f>
        <v>26000</v>
      </c>
      <c r="G16" s="27">
        <f>G10-G13</f>
        <v>96000</v>
      </c>
      <c r="H16" s="27">
        <f>H10-H13</f>
        <v>0</v>
      </c>
    </row>
    <row r="17" spans="1:8" ht="18">
      <c r="A17" s="16"/>
      <c r="B17" s="31"/>
      <c r="C17" s="31"/>
      <c r="D17" s="31"/>
      <c r="E17" s="31"/>
      <c r="F17" s="32"/>
      <c r="G17" s="32"/>
      <c r="H17" s="32"/>
    </row>
    <row r="18" spans="1:8" ht="15">
      <c r="A18" s="136" t="s">
        <v>92</v>
      </c>
      <c r="B18" s="137"/>
      <c r="C18" s="137"/>
      <c r="D18" s="137"/>
      <c r="E18" s="137"/>
      <c r="F18" s="137"/>
      <c r="G18" s="137"/>
      <c r="H18" s="137"/>
    </row>
    <row r="19" spans="1:8" ht="18">
      <c r="A19" s="16"/>
      <c r="B19" s="31"/>
      <c r="C19" s="31"/>
      <c r="D19" s="31"/>
      <c r="E19" s="31"/>
      <c r="F19" s="32"/>
      <c r="G19" s="32"/>
      <c r="H19" s="32"/>
    </row>
    <row r="20" spans="1:8">
      <c r="A20" s="23"/>
      <c r="B20" s="24"/>
      <c r="C20" s="24"/>
      <c r="D20" s="25"/>
      <c r="E20" s="26"/>
      <c r="F20" s="54" t="s">
        <v>287</v>
      </c>
      <c r="G20" s="54" t="s">
        <v>301</v>
      </c>
      <c r="H20" s="54" t="s">
        <v>305</v>
      </c>
    </row>
    <row r="21" spans="1:8">
      <c r="A21" s="147" t="s">
        <v>24</v>
      </c>
      <c r="B21" s="148"/>
      <c r="C21" s="148"/>
      <c r="D21" s="148"/>
      <c r="E21" s="148"/>
      <c r="F21" s="28">
        <v>0</v>
      </c>
      <c r="G21" s="28">
        <v>0</v>
      </c>
      <c r="H21" s="28">
        <v>0</v>
      </c>
    </row>
    <row r="22" spans="1:8">
      <c r="A22" s="147" t="s">
        <v>93</v>
      </c>
      <c r="B22" s="148"/>
      <c r="C22" s="148"/>
      <c r="D22" s="148"/>
      <c r="E22" s="148"/>
      <c r="F22" s="28">
        <v>0</v>
      </c>
      <c r="G22" s="28">
        <v>0</v>
      </c>
      <c r="H22" s="28">
        <v>0</v>
      </c>
    </row>
    <row r="23" spans="1:8">
      <c r="A23" s="134" t="s">
        <v>94</v>
      </c>
      <c r="B23" s="135"/>
      <c r="C23" s="135"/>
      <c r="D23" s="135"/>
      <c r="E23" s="135"/>
      <c r="F23" s="27">
        <f>F21-F22</f>
        <v>0</v>
      </c>
      <c r="G23" s="27">
        <f>G21-G22</f>
        <v>0</v>
      </c>
      <c r="H23" s="27">
        <f>H21-H22</f>
        <v>0</v>
      </c>
    </row>
    <row r="24" spans="1:8" ht="18" customHeight="1">
      <c r="A24" s="134" t="s">
        <v>95</v>
      </c>
      <c r="B24" s="135"/>
      <c r="C24" s="135"/>
      <c r="D24" s="135"/>
      <c r="E24" s="135"/>
      <c r="F24" s="27">
        <f>F16+F23</f>
        <v>26000</v>
      </c>
      <c r="G24" s="27">
        <f>G16+G23</f>
        <v>96000</v>
      </c>
      <c r="H24" s="27">
        <f>H16+H23</f>
        <v>0</v>
      </c>
    </row>
    <row r="25" spans="1:8" ht="18" customHeight="1">
      <c r="A25" s="33"/>
      <c r="B25" s="31"/>
      <c r="C25" s="31"/>
      <c r="D25" s="31"/>
      <c r="E25" s="31"/>
      <c r="F25" s="32"/>
      <c r="G25" s="32"/>
      <c r="H25" s="32"/>
    </row>
    <row r="26" spans="1:8" ht="15">
      <c r="A26" s="136" t="s">
        <v>96</v>
      </c>
      <c r="B26" s="137"/>
      <c r="C26" s="137"/>
      <c r="D26" s="137"/>
      <c r="E26" s="137"/>
      <c r="F26" s="137"/>
      <c r="G26" s="137"/>
      <c r="H26" s="137"/>
    </row>
    <row r="27" spans="1:8" ht="15" customHeight="1">
      <c r="A27" s="34"/>
      <c r="B27" s="35"/>
      <c r="C27" s="35"/>
      <c r="D27" s="35"/>
      <c r="E27" s="35"/>
      <c r="F27" s="35"/>
      <c r="G27" s="35"/>
      <c r="H27" s="35"/>
    </row>
    <row r="28" spans="1:8" ht="15" customHeight="1">
      <c r="A28" s="23"/>
      <c r="B28" s="24"/>
      <c r="C28" s="24"/>
      <c r="D28" s="25"/>
      <c r="E28" s="26"/>
      <c r="F28" s="54" t="s">
        <v>287</v>
      </c>
      <c r="G28" s="54" t="s">
        <v>301</v>
      </c>
      <c r="H28" s="54" t="s">
        <v>305</v>
      </c>
    </row>
    <row r="29" spans="1:8" ht="45" customHeight="1">
      <c r="A29" s="138" t="s">
        <v>97</v>
      </c>
      <c r="B29" s="139"/>
      <c r="C29" s="139"/>
      <c r="D29" s="139"/>
      <c r="E29" s="140"/>
      <c r="F29" s="36">
        <v>0</v>
      </c>
      <c r="G29" s="36">
        <v>0</v>
      </c>
      <c r="H29" s="36">
        <v>0</v>
      </c>
    </row>
    <row r="30" spans="1:8" ht="18" customHeight="1">
      <c r="A30" s="134" t="s">
        <v>98</v>
      </c>
      <c r="B30" s="135"/>
      <c r="C30" s="135"/>
      <c r="D30" s="135"/>
      <c r="E30" s="135"/>
      <c r="F30" s="37">
        <f>F24+F29</f>
        <v>26000</v>
      </c>
      <c r="G30" s="37">
        <f>G24+G29</f>
        <v>96000</v>
      </c>
      <c r="H30" s="38">
        <f>H24+H29</f>
        <v>0</v>
      </c>
    </row>
    <row r="31" spans="1:8" ht="18" customHeight="1">
      <c r="A31" s="141" t="s">
        <v>99</v>
      </c>
      <c r="B31" s="142"/>
      <c r="C31" s="142"/>
      <c r="D31" s="142"/>
      <c r="E31" s="143"/>
      <c r="F31" s="37">
        <f>F16+F23+F29-F30</f>
        <v>0</v>
      </c>
      <c r="G31" s="37">
        <f>G16+G23+G29-G30</f>
        <v>0</v>
      </c>
      <c r="H31" s="38">
        <f>H16+H23+H29-H30</f>
        <v>0</v>
      </c>
    </row>
    <row r="32" spans="1:8" ht="15.75">
      <c r="A32" s="39"/>
      <c r="B32" s="40"/>
      <c r="C32" s="40"/>
      <c r="D32" s="40"/>
      <c r="E32" s="40"/>
      <c r="F32" s="40"/>
      <c r="G32" s="40"/>
      <c r="H32" s="40"/>
    </row>
    <row r="33" spans="1:8" ht="15.75">
      <c r="A33" s="144" t="s">
        <v>100</v>
      </c>
      <c r="B33" s="144"/>
      <c r="C33" s="144"/>
      <c r="D33" s="144"/>
      <c r="E33" s="144"/>
      <c r="F33" s="144"/>
      <c r="G33" s="144"/>
      <c r="H33" s="144"/>
    </row>
    <row r="34" spans="1:8" ht="18">
      <c r="A34" s="41"/>
      <c r="B34" s="42"/>
      <c r="C34" s="42"/>
      <c r="D34" s="42"/>
      <c r="E34" s="42"/>
      <c r="F34" s="43"/>
      <c r="G34" s="43"/>
      <c r="H34" s="43"/>
    </row>
    <row r="35" spans="1:8" ht="28.5" customHeight="1">
      <c r="A35" s="44"/>
      <c r="B35" s="45"/>
      <c r="C35" s="45"/>
      <c r="D35" s="46"/>
      <c r="E35" s="47"/>
      <c r="F35" s="54" t="s">
        <v>287</v>
      </c>
      <c r="G35" s="54" t="s">
        <v>301</v>
      </c>
      <c r="H35" s="54" t="s">
        <v>305</v>
      </c>
    </row>
    <row r="36" spans="1:8">
      <c r="A36" s="138" t="s">
        <v>97</v>
      </c>
      <c r="B36" s="139"/>
      <c r="C36" s="139"/>
      <c r="D36" s="139"/>
      <c r="E36" s="140"/>
      <c r="F36" s="36">
        <v>0</v>
      </c>
      <c r="G36" s="36">
        <f>F39</f>
        <v>26000</v>
      </c>
      <c r="H36" s="48">
        <f>G39</f>
        <v>26000</v>
      </c>
    </row>
    <row r="37" spans="1:8" ht="15" customHeight="1">
      <c r="A37" s="138" t="s">
        <v>101</v>
      </c>
      <c r="B37" s="139"/>
      <c r="C37" s="139"/>
      <c r="D37" s="139"/>
      <c r="E37" s="140"/>
      <c r="F37" s="36">
        <v>0</v>
      </c>
      <c r="G37" s="36">
        <v>0</v>
      </c>
      <c r="H37" s="48">
        <v>0</v>
      </c>
    </row>
    <row r="38" spans="1:8" ht="17.25" customHeight="1">
      <c r="A38" s="138" t="s">
        <v>102</v>
      </c>
      <c r="B38" s="145"/>
      <c r="C38" s="145"/>
      <c r="D38" s="145"/>
      <c r="E38" s="146"/>
      <c r="F38" s="36">
        <f>F24</f>
        <v>26000</v>
      </c>
      <c r="G38" s="36">
        <v>0</v>
      </c>
      <c r="H38" s="48">
        <v>0</v>
      </c>
    </row>
    <row r="39" spans="1:8">
      <c r="A39" s="134" t="s">
        <v>98</v>
      </c>
      <c r="B39" s="135"/>
      <c r="C39" s="135"/>
      <c r="D39" s="135"/>
      <c r="E39" s="135"/>
      <c r="F39" s="49">
        <f>F36+F38</f>
        <v>26000</v>
      </c>
      <c r="G39" s="49">
        <f>G36-G37+G38</f>
        <v>26000</v>
      </c>
      <c r="H39" s="50">
        <f>H36-H37+H38</f>
        <v>26000</v>
      </c>
    </row>
    <row r="40" spans="1:8" ht="9" customHeight="1"/>
    <row r="41" spans="1:8">
      <c r="A41" s="132"/>
      <c r="B41" s="133"/>
      <c r="C41" s="133"/>
      <c r="D41" s="133"/>
      <c r="E41" s="133"/>
      <c r="F41" s="133"/>
      <c r="G41" s="133"/>
      <c r="H41" s="133"/>
    </row>
  </sheetData>
  <mergeCells count="26">
    <mergeCell ref="A14:E14"/>
    <mergeCell ref="A15:E15"/>
    <mergeCell ref="A16:E16"/>
    <mergeCell ref="A18:H18"/>
    <mergeCell ref="A21:E21"/>
    <mergeCell ref="A5:H5"/>
    <mergeCell ref="A7:H7"/>
    <mergeCell ref="A10:E10"/>
    <mergeCell ref="A11:E11"/>
    <mergeCell ref="A12:E12"/>
    <mergeCell ref="A1:J1"/>
    <mergeCell ref="A2:J2"/>
    <mergeCell ref="A41:H41"/>
    <mergeCell ref="A23:E23"/>
    <mergeCell ref="A24:E24"/>
    <mergeCell ref="A26:H26"/>
    <mergeCell ref="A29:E29"/>
    <mergeCell ref="A30:E30"/>
    <mergeCell ref="A31:E31"/>
    <mergeCell ref="A33:H33"/>
    <mergeCell ref="A36:E36"/>
    <mergeCell ref="A37:E37"/>
    <mergeCell ref="A38:E38"/>
    <mergeCell ref="A39:E39"/>
    <mergeCell ref="A22:E22"/>
    <mergeCell ref="A3:H3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sqref="A1:F1"/>
    </sheetView>
  </sheetViews>
  <sheetFormatPr defaultRowHeight="14.25"/>
  <cols>
    <col min="1" max="1" width="6.375" bestFit="1" customWidth="1"/>
    <col min="2" max="2" width="8.25" customWidth="1"/>
    <col min="3" max="3" width="52.125" customWidth="1"/>
    <col min="4" max="6" width="22.125" customWidth="1"/>
    <col min="8" max="8" width="13.125" bestFit="1" customWidth="1"/>
    <col min="9" max="10" width="11.375" customWidth="1"/>
  </cols>
  <sheetData>
    <row r="1" spans="1:8" ht="42" customHeight="1">
      <c r="A1" s="136" t="s">
        <v>350</v>
      </c>
      <c r="B1" s="136"/>
      <c r="C1" s="136"/>
      <c r="D1" s="136"/>
      <c r="E1" s="136"/>
      <c r="F1" s="136"/>
      <c r="G1" s="51"/>
      <c r="H1" s="51"/>
    </row>
    <row r="2" spans="1:8" ht="18" customHeight="1">
      <c r="A2" s="16"/>
      <c r="B2" s="16"/>
      <c r="C2" s="16"/>
      <c r="D2" s="16"/>
      <c r="E2" s="16"/>
      <c r="F2" s="16"/>
    </row>
    <row r="3" spans="1:8" ht="15.75" customHeight="1">
      <c r="A3" s="136" t="s">
        <v>85</v>
      </c>
      <c r="B3" s="136"/>
      <c r="C3" s="136"/>
      <c r="D3" s="136"/>
      <c r="E3" s="149"/>
      <c r="F3" s="149"/>
    </row>
    <row r="4" spans="1:8" ht="18">
      <c r="A4" s="16"/>
      <c r="B4" s="16"/>
      <c r="C4" s="16"/>
      <c r="D4" s="16"/>
      <c r="E4" s="17"/>
      <c r="F4" s="17"/>
    </row>
    <row r="5" spans="1:8" ht="18" customHeight="1">
      <c r="A5" s="136" t="s">
        <v>103</v>
      </c>
      <c r="B5" s="137"/>
      <c r="C5" s="137"/>
      <c r="D5" s="137"/>
      <c r="E5" s="137"/>
      <c r="F5" s="137"/>
    </row>
    <row r="6" spans="1:8" ht="18">
      <c r="A6" s="16"/>
      <c r="B6" s="16"/>
      <c r="C6" s="16"/>
      <c r="D6" s="16"/>
      <c r="E6" s="17"/>
      <c r="F6" s="17"/>
    </row>
    <row r="7" spans="1:8" ht="15.75" customHeight="1">
      <c r="A7" s="136" t="s">
        <v>104</v>
      </c>
      <c r="B7" s="154"/>
      <c r="C7" s="154"/>
      <c r="D7" s="154"/>
      <c r="E7" s="154"/>
      <c r="F7" s="154"/>
    </row>
    <row r="8" spans="1:8" ht="18">
      <c r="A8" s="16"/>
      <c r="B8" s="16"/>
      <c r="C8" s="16"/>
      <c r="D8" s="16"/>
      <c r="E8" s="17"/>
      <c r="F8" s="17"/>
    </row>
    <row r="9" spans="1:8" ht="25.5">
      <c r="A9" s="52" t="s">
        <v>105</v>
      </c>
      <c r="B9" s="53" t="s">
        <v>106</v>
      </c>
      <c r="C9" s="53" t="s">
        <v>107</v>
      </c>
      <c r="D9" s="52" t="s">
        <v>287</v>
      </c>
      <c r="E9" s="52" t="s">
        <v>301</v>
      </c>
      <c r="F9" s="52" t="s">
        <v>305</v>
      </c>
    </row>
    <row r="10" spans="1:8">
      <c r="A10" s="54"/>
      <c r="B10" s="55"/>
      <c r="C10" s="56" t="s">
        <v>20</v>
      </c>
      <c r="D10" s="57">
        <f>D11+D18</f>
        <v>1404250</v>
      </c>
      <c r="E10" s="57">
        <f>E11+E18</f>
        <v>466700</v>
      </c>
      <c r="F10" s="57">
        <f>F11+F18</f>
        <v>1748950</v>
      </c>
      <c r="H10" s="68"/>
    </row>
    <row r="11" spans="1:8" ht="15.75" customHeight="1">
      <c r="A11" s="58">
        <v>6</v>
      </c>
      <c r="B11" s="58"/>
      <c r="C11" s="58" t="s">
        <v>1</v>
      </c>
      <c r="D11" s="59">
        <f t="shared" ref="D11:F11" si="0">SUM(D12:D17)</f>
        <v>1404250</v>
      </c>
      <c r="E11" s="59">
        <f t="shared" si="0"/>
        <v>316200</v>
      </c>
      <c r="F11" s="59">
        <f t="shared" si="0"/>
        <v>1598450</v>
      </c>
    </row>
    <row r="12" spans="1:8" ht="15.75" customHeight="1">
      <c r="A12" s="58"/>
      <c r="B12" s="60">
        <v>61</v>
      </c>
      <c r="C12" s="60" t="s">
        <v>2</v>
      </c>
      <c r="D12" s="61">
        <f>'Prihodi i rashodi po izvorima'!B12</f>
        <v>158450</v>
      </c>
      <c r="E12" s="61">
        <f>'Prihodi i rashodi po izvorima'!C12</f>
        <v>11000</v>
      </c>
      <c r="F12" s="61">
        <f>'Prihodi i rashodi po izvorima'!D12</f>
        <v>169450</v>
      </c>
    </row>
    <row r="13" spans="1:8">
      <c r="A13" s="62"/>
      <c r="B13" s="60">
        <v>63</v>
      </c>
      <c r="C13" s="60" t="s">
        <v>108</v>
      </c>
      <c r="D13" s="61">
        <f>'Prihodi i rashodi po izvorima'!B16</f>
        <v>1127300</v>
      </c>
      <c r="E13" s="61">
        <f>'Prihodi i rashodi po izvorima'!C16</f>
        <v>296200</v>
      </c>
      <c r="F13" s="61">
        <f>'Prihodi i rashodi po izvorima'!D16</f>
        <v>1301500</v>
      </c>
    </row>
    <row r="14" spans="1:8">
      <c r="A14" s="62"/>
      <c r="B14" s="60">
        <v>64</v>
      </c>
      <c r="C14" s="60" t="s">
        <v>3</v>
      </c>
      <c r="D14" s="61">
        <v>66300</v>
      </c>
      <c r="E14" s="61">
        <v>0</v>
      </c>
      <c r="F14" s="61">
        <v>66300</v>
      </c>
    </row>
    <row r="15" spans="1:8" ht="25.5">
      <c r="A15" s="62"/>
      <c r="B15" s="60">
        <v>65</v>
      </c>
      <c r="C15" s="60" t="s">
        <v>109</v>
      </c>
      <c r="D15" s="61">
        <f>'Prihodi i rashodi po izvorima'!B15+'Prihodi i rashodi po izvorima'!B14-D14</f>
        <v>42200</v>
      </c>
      <c r="E15" s="61">
        <f>'Prihodi i rashodi po izvorima'!C15+'Prihodi i rashodi po izvorima'!C14-E14</f>
        <v>9000</v>
      </c>
      <c r="F15" s="61">
        <f>'Prihodi i rashodi po izvorima'!D15+'Prihodi i rashodi po izvorima'!D14-F14</f>
        <v>51200</v>
      </c>
    </row>
    <row r="16" spans="1:8" ht="25.5">
      <c r="A16" s="62"/>
      <c r="B16" s="60">
        <v>66</v>
      </c>
      <c r="C16" s="60" t="s">
        <v>110</v>
      </c>
      <c r="D16" s="61">
        <f>'Prihodi i rashodi po izvorima'!B20</f>
        <v>10000</v>
      </c>
      <c r="E16" s="61">
        <f>'Prihodi i rashodi po izvorima'!C20</f>
        <v>0</v>
      </c>
      <c r="F16" s="61">
        <f>'Prihodi i rashodi po izvorima'!D20</f>
        <v>10000</v>
      </c>
    </row>
    <row r="17" spans="1:10">
      <c r="A17" s="62"/>
      <c r="B17" s="60">
        <v>68</v>
      </c>
      <c r="C17" s="60" t="s">
        <v>111</v>
      </c>
      <c r="D17" s="61"/>
      <c r="E17" s="61"/>
      <c r="F17" s="61"/>
    </row>
    <row r="18" spans="1:10">
      <c r="A18" s="63">
        <v>7</v>
      </c>
      <c r="B18" s="63"/>
      <c r="C18" s="64" t="s">
        <v>112</v>
      </c>
      <c r="D18" s="59">
        <f>SUM(D19:D20)</f>
        <v>0</v>
      </c>
      <c r="E18" s="59">
        <f>SUM(E19:E20)</f>
        <v>150500</v>
      </c>
      <c r="F18" s="59">
        <f>SUM(F19:F20)</f>
        <v>150500</v>
      </c>
    </row>
    <row r="19" spans="1:10">
      <c r="A19" s="60"/>
      <c r="B19" s="60">
        <v>71</v>
      </c>
      <c r="C19" s="65" t="s">
        <v>113</v>
      </c>
      <c r="D19" s="66">
        <f>'Prihodi i rashodi po izvorima'!B22</f>
        <v>0</v>
      </c>
      <c r="E19" s="66">
        <f>'Prihodi i rashodi po izvorima'!C22</f>
        <v>150500</v>
      </c>
      <c r="F19" s="66">
        <f>'Prihodi i rashodi po izvorima'!D22</f>
        <v>150500</v>
      </c>
    </row>
    <row r="20" spans="1:10" ht="15.75" customHeight="1">
      <c r="A20" s="60"/>
      <c r="B20" s="60">
        <v>72</v>
      </c>
      <c r="C20" s="65" t="s">
        <v>114</v>
      </c>
      <c r="D20" s="66"/>
      <c r="E20" s="66"/>
      <c r="F20" s="66"/>
    </row>
    <row r="21" spans="1:10" ht="18">
      <c r="A21" s="16"/>
      <c r="B21" s="16"/>
      <c r="C21" s="16"/>
      <c r="D21" s="16"/>
      <c r="E21" s="17"/>
      <c r="F21" s="17"/>
    </row>
    <row r="22" spans="1:10">
      <c r="A22" s="52"/>
      <c r="B22" s="53"/>
      <c r="C22" s="53"/>
      <c r="D22" s="52"/>
      <c r="E22" s="52"/>
      <c r="F22" s="52"/>
    </row>
    <row r="23" spans="1:10" ht="15">
      <c r="A23" s="136" t="s">
        <v>115</v>
      </c>
      <c r="B23" s="154"/>
      <c r="C23" s="154"/>
      <c r="D23" s="154"/>
      <c r="E23" s="154"/>
      <c r="F23" s="154"/>
    </row>
    <row r="24" spans="1:10" ht="15.75" customHeight="1">
      <c r="A24" s="16"/>
      <c r="B24" s="16"/>
      <c r="C24" s="16"/>
      <c r="D24" s="16"/>
      <c r="E24" s="17"/>
      <c r="F24" s="17"/>
    </row>
    <row r="25" spans="1:10" ht="28.9" customHeight="1">
      <c r="A25" s="52" t="s">
        <v>105</v>
      </c>
      <c r="B25" s="53" t="s">
        <v>106</v>
      </c>
      <c r="C25" s="53" t="s">
        <v>116</v>
      </c>
      <c r="D25" s="52" t="s">
        <v>287</v>
      </c>
      <c r="E25" s="52" t="s">
        <v>301</v>
      </c>
      <c r="F25" s="52" t="s">
        <v>305</v>
      </c>
    </row>
    <row r="26" spans="1:10">
      <c r="A26" s="54"/>
      <c r="B26" s="55"/>
      <c r="C26" s="56" t="s">
        <v>22</v>
      </c>
      <c r="D26" s="57">
        <f>D27+D35</f>
        <v>1378250</v>
      </c>
      <c r="E26" s="57">
        <f>E27+E35</f>
        <v>370700</v>
      </c>
      <c r="F26" s="57">
        <f>F27+F35</f>
        <v>1748950</v>
      </c>
      <c r="H26" s="107"/>
      <c r="I26" s="107"/>
      <c r="J26" s="107"/>
    </row>
    <row r="27" spans="1:10">
      <c r="A27" s="58">
        <v>3</v>
      </c>
      <c r="B27" s="58"/>
      <c r="C27" s="58" t="s">
        <v>6</v>
      </c>
      <c r="D27" s="59">
        <f>SUM(D28:D34)</f>
        <v>923450</v>
      </c>
      <c r="E27" s="59">
        <f>SUM(E28:E34)</f>
        <v>381500</v>
      </c>
      <c r="F27" s="59">
        <f>SUM(F28:F34)</f>
        <v>1304950</v>
      </c>
    </row>
    <row r="28" spans="1:10">
      <c r="A28" s="58"/>
      <c r="B28" s="60">
        <v>31</v>
      </c>
      <c r="C28" s="60" t="s">
        <v>8</v>
      </c>
      <c r="D28" s="61">
        <f>'POSEBNI DIO'!G44+'POSEBNI DIO'!G366</f>
        <v>232500</v>
      </c>
      <c r="E28" s="61">
        <f>'POSEBNI DIO'!H44+'POSEBNI DIO'!H366</f>
        <v>0</v>
      </c>
      <c r="F28" s="61">
        <f>'POSEBNI DIO'!I44+'POSEBNI DIO'!I366</f>
        <v>232500</v>
      </c>
      <c r="H28" s="68"/>
      <c r="I28" s="68"/>
      <c r="J28" s="68"/>
    </row>
    <row r="29" spans="1:10">
      <c r="A29" s="62"/>
      <c r="B29" s="60">
        <v>32</v>
      </c>
      <c r="C29" s="60" t="s">
        <v>10</v>
      </c>
      <c r="D29" s="61">
        <f>'POSEBNI DIO'!G26+'POSEBNI DIO'!G29+'POSEBNI DIO'!G33+'POSEBNI DIO'!G36+'POSEBNI DIO'!G40+'POSEBNI DIO'!G45+'POSEBNI DIO'!G50+'POSEBNI DIO'!G53+'POSEBNI DIO'!G70+'POSEBNI DIO'!G73+'POSEBNI DIO'!G77+'POSEBNI DIO'!G80+'POSEBNI DIO'!G84+'POSEBNI DIO'!G87+'POSEBNI DIO'!G115+'POSEBNI DIO'!G129+'POSEBNI DIO'!G133+'POSEBNI DIO'!G137+'POSEBNI DIO'!G141+'POSEBNI DIO'!G145+'POSEBNI DIO'!G159+'POSEBNI DIO'!G172+'POSEBNI DIO'!G186+'POSEBNI DIO'!G189+'POSEBNI DIO'!G222+'POSEBNI DIO'!G246+'POSEBNI DIO'!G251+'POSEBNI DIO'!G254+'POSEBNI DIO'!G257+'POSEBNI DIO'!G263+'POSEBNI DIO'!G267+'POSEBNI DIO'!G271+'POSEBNI DIO'!G274+'POSEBNI DIO'!G277+'POSEBNI DIO'!G281+'POSEBNI DIO'!G284+'POSEBNI DIO'!G288+'POSEBNI DIO'!G291+'POSEBNI DIO'!G295+'POSEBNI DIO'!G298+'POSEBNI DIO'!G347+'POSEBNI DIO'!G367+'POSEBNI DIO'!G91+'POSEBNI DIO'!G94+'POSEBNI DIO'!G98+'POSEBNI DIO'!G101+'POSEBNI DIO'!G149+'POSEBNI DIO'!G153+'POSEBNI DIO'!G62+'POSEBNI DIO'!G242+'POSEBNI DIO'!G228</f>
        <v>574100</v>
      </c>
      <c r="E29" s="61">
        <f>'POSEBNI DIO'!H26+'POSEBNI DIO'!H29+'POSEBNI DIO'!H33+'POSEBNI DIO'!H36+'POSEBNI DIO'!H40+'POSEBNI DIO'!H45+'POSEBNI DIO'!H50+'POSEBNI DIO'!H53+'POSEBNI DIO'!H70+'POSEBNI DIO'!H73+'POSEBNI DIO'!H77+'POSEBNI DIO'!H80+'POSEBNI DIO'!H84+'POSEBNI DIO'!H87+'POSEBNI DIO'!H115+'POSEBNI DIO'!H129+'POSEBNI DIO'!H133+'POSEBNI DIO'!H137+'POSEBNI DIO'!H141+'POSEBNI DIO'!H145+'POSEBNI DIO'!H159+'POSEBNI DIO'!H172+'POSEBNI DIO'!H186+'POSEBNI DIO'!H189+'POSEBNI DIO'!H222+'POSEBNI DIO'!H246+'POSEBNI DIO'!H251+'POSEBNI DIO'!H254+'POSEBNI DIO'!H257+'POSEBNI DIO'!H263+'POSEBNI DIO'!H267+'POSEBNI DIO'!H271+'POSEBNI DIO'!H274+'POSEBNI DIO'!H277+'POSEBNI DIO'!H281+'POSEBNI DIO'!H284+'POSEBNI DIO'!H288+'POSEBNI DIO'!H291+'POSEBNI DIO'!H295+'POSEBNI DIO'!H298+'POSEBNI DIO'!H347+'POSEBNI DIO'!H367+'POSEBNI DIO'!H91+'POSEBNI DIO'!H94+'POSEBNI DIO'!H98+'POSEBNI DIO'!H101+'POSEBNI DIO'!H149+'POSEBNI DIO'!H153+'POSEBNI DIO'!H62+'POSEBNI DIO'!H242+'POSEBNI DIO'!H228</f>
        <v>211500</v>
      </c>
      <c r="F29" s="61">
        <f>'POSEBNI DIO'!I26+'POSEBNI DIO'!I29+'POSEBNI DIO'!I33+'POSEBNI DIO'!I36+'POSEBNI DIO'!I40+'POSEBNI DIO'!I45+'POSEBNI DIO'!I50+'POSEBNI DIO'!I53+'POSEBNI DIO'!I70+'POSEBNI DIO'!I73+'POSEBNI DIO'!I77+'POSEBNI DIO'!I80+'POSEBNI DIO'!I84+'POSEBNI DIO'!I87+'POSEBNI DIO'!I115+'POSEBNI DIO'!I129+'POSEBNI DIO'!I133+'POSEBNI DIO'!I137+'POSEBNI DIO'!I141+'POSEBNI DIO'!I145+'POSEBNI DIO'!I159+'POSEBNI DIO'!I172+'POSEBNI DIO'!I186+'POSEBNI DIO'!I189+'POSEBNI DIO'!I222+'POSEBNI DIO'!I246+'POSEBNI DIO'!I251+'POSEBNI DIO'!I254+'POSEBNI DIO'!I257+'POSEBNI DIO'!I263+'POSEBNI DIO'!I267+'POSEBNI DIO'!I271+'POSEBNI DIO'!I274+'POSEBNI DIO'!I277+'POSEBNI DIO'!I281+'POSEBNI DIO'!I284+'POSEBNI DIO'!I288+'POSEBNI DIO'!I291+'POSEBNI DIO'!I295+'POSEBNI DIO'!I298+'POSEBNI DIO'!I347+'POSEBNI DIO'!I367+'POSEBNI DIO'!I91+'POSEBNI DIO'!I94+'POSEBNI DIO'!I98+'POSEBNI DIO'!I101+'POSEBNI DIO'!I149+'POSEBNI DIO'!I153+'POSEBNI DIO'!I62+'POSEBNI DIO'!I242+'POSEBNI DIO'!I228</f>
        <v>785600</v>
      </c>
    </row>
    <row r="30" spans="1:10">
      <c r="A30" s="62"/>
      <c r="B30" s="60">
        <v>34</v>
      </c>
      <c r="C30" s="60" t="s">
        <v>12</v>
      </c>
      <c r="D30" s="61">
        <f>'POSEBNI DIO'!G46+'POSEBNI DIO'!G54</f>
        <v>2550</v>
      </c>
      <c r="E30" s="61">
        <f>'POSEBNI DIO'!H46+'POSEBNI DIO'!H54</f>
        <v>0</v>
      </c>
      <c r="F30" s="61">
        <f>'POSEBNI DIO'!I46+'POSEBNI DIO'!I54</f>
        <v>2550</v>
      </c>
    </row>
    <row r="31" spans="1:10">
      <c r="A31" s="62"/>
      <c r="B31" s="60">
        <v>35</v>
      </c>
      <c r="C31" s="60" t="s">
        <v>117</v>
      </c>
      <c r="D31" s="61"/>
      <c r="E31" s="61"/>
      <c r="F31" s="61"/>
    </row>
    <row r="32" spans="1:10">
      <c r="A32" s="62"/>
      <c r="B32" s="60">
        <v>36</v>
      </c>
      <c r="C32" s="60" t="s">
        <v>118</v>
      </c>
      <c r="D32" s="61"/>
      <c r="E32" s="61"/>
      <c r="F32" s="61"/>
    </row>
    <row r="33" spans="1:6" ht="25.5">
      <c r="A33" s="62"/>
      <c r="B33" s="60">
        <v>37</v>
      </c>
      <c r="C33" s="60" t="s">
        <v>119</v>
      </c>
      <c r="D33" s="61">
        <f>'POSEBNI DIO'!G325+'POSEBNI DIO'!G329+'POSEBNI DIO'!G333</f>
        <v>37500</v>
      </c>
      <c r="E33" s="61">
        <f>'POSEBNI DIO'!H325+'POSEBNI DIO'!H329+'POSEBNI DIO'!H333</f>
        <v>170000</v>
      </c>
      <c r="F33" s="61">
        <f>'POSEBNI DIO'!I325+'POSEBNI DIO'!I329+'POSEBNI DIO'!I333</f>
        <v>207500</v>
      </c>
    </row>
    <row r="34" spans="1:6">
      <c r="A34" s="62"/>
      <c r="B34" s="62">
        <v>38</v>
      </c>
      <c r="C34" s="67" t="s">
        <v>15</v>
      </c>
      <c r="D34" s="61">
        <f>'POSEBNI DIO'!G57+'POSEBNI DIO'!G160+'POSEBNI DIO'!G164+'POSEBNI DIO'!G168+'POSEBNI DIO'!G320+'POSEBNI DIO'!G338+'POSEBNI DIO'!G342+'POSEBNI DIO'!G352+'POSEBNI DIO'!G356+'POSEBNI DIO'!G47</f>
        <v>76800</v>
      </c>
      <c r="E34" s="61">
        <f>'POSEBNI DIO'!H57+'POSEBNI DIO'!H160+'POSEBNI DIO'!H164+'POSEBNI DIO'!H168+'POSEBNI DIO'!H320+'POSEBNI DIO'!H338+'POSEBNI DIO'!H342+'POSEBNI DIO'!H352+'POSEBNI DIO'!H356+'POSEBNI DIO'!H47</f>
        <v>0</v>
      </c>
      <c r="F34" s="61">
        <f>'POSEBNI DIO'!I57+'POSEBNI DIO'!I160+'POSEBNI DIO'!I164+'POSEBNI DIO'!I168+'POSEBNI DIO'!I320+'POSEBNI DIO'!I338+'POSEBNI DIO'!I342+'POSEBNI DIO'!I352+'POSEBNI DIO'!I356+'POSEBNI DIO'!I47</f>
        <v>76800</v>
      </c>
    </row>
    <row r="35" spans="1:6">
      <c r="A35" s="63">
        <v>4</v>
      </c>
      <c r="B35" s="63"/>
      <c r="C35" s="64" t="s">
        <v>31</v>
      </c>
      <c r="D35" s="59">
        <f t="shared" ref="D35:F35" si="1">SUM(D36:D38)</f>
        <v>454800</v>
      </c>
      <c r="E35" s="59">
        <f t="shared" si="1"/>
        <v>-10800</v>
      </c>
      <c r="F35" s="59">
        <f t="shared" si="1"/>
        <v>444000</v>
      </c>
    </row>
    <row r="36" spans="1:6">
      <c r="A36" s="60"/>
      <c r="B36" s="60">
        <v>41</v>
      </c>
      <c r="C36" s="65" t="s">
        <v>120</v>
      </c>
      <c r="D36" s="61"/>
      <c r="E36" s="61"/>
      <c r="F36" s="61"/>
    </row>
    <row r="37" spans="1:6">
      <c r="A37" s="62"/>
      <c r="B37" s="62">
        <v>42</v>
      </c>
      <c r="C37" s="65" t="s">
        <v>120</v>
      </c>
      <c r="D37" s="61">
        <f>'POSEBNI DIO'!G22+'POSEBNI DIO'!G105+'POSEBNI DIO'!G109+'POSEBNI DIO'!G119+'POSEBNI DIO'!G176+'POSEBNI DIO'!G180+'POSEBNI DIO'!G193+'POSEBNI DIO'!G197+'POSEBNI DIO'!G201+'POSEBNI DIO'!G205+'POSEBNI DIO'!G226+'POSEBNI DIO'!G232+'POSEBNI DIO'!G236+'POSEBNI DIO'!G248+'POSEBNI DIO'!G259+'POSEBNI DIO'!G304+'POSEBNI DIO'!G17+'POSEBNI DIO'!G65+'POSEBNI DIO'!G218+'POSEBNI DIO'!G209</f>
        <v>404800</v>
      </c>
      <c r="E37" s="61">
        <f>'POSEBNI DIO'!H22+'POSEBNI DIO'!H105+'POSEBNI DIO'!H109+'POSEBNI DIO'!H119+'POSEBNI DIO'!H176+'POSEBNI DIO'!H180+'POSEBNI DIO'!H193+'POSEBNI DIO'!H197+'POSEBNI DIO'!H201+'POSEBNI DIO'!H205+'POSEBNI DIO'!H226+'POSEBNI DIO'!H232+'POSEBNI DIO'!H236+'POSEBNI DIO'!H248+'POSEBNI DIO'!H259+'POSEBNI DIO'!H304+'POSEBNI DIO'!H17+'POSEBNI DIO'!H65+'POSEBNI DIO'!H218+'POSEBNI DIO'!H209</f>
        <v>-96300</v>
      </c>
      <c r="F37" s="61">
        <f>'POSEBNI DIO'!I22+'POSEBNI DIO'!I105+'POSEBNI DIO'!I109+'POSEBNI DIO'!I119+'POSEBNI DIO'!I176+'POSEBNI DIO'!I180+'POSEBNI DIO'!I193+'POSEBNI DIO'!I197+'POSEBNI DIO'!I201+'POSEBNI DIO'!I205+'POSEBNI DIO'!I226+'POSEBNI DIO'!I232+'POSEBNI DIO'!I236+'POSEBNI DIO'!I248+'POSEBNI DIO'!I259+'POSEBNI DIO'!I304+'POSEBNI DIO'!I17+'POSEBNI DIO'!I65+'POSEBNI DIO'!I218+'POSEBNI DIO'!I209</f>
        <v>308500</v>
      </c>
    </row>
    <row r="38" spans="1:6">
      <c r="A38" s="62"/>
      <c r="B38" s="62">
        <v>45</v>
      </c>
      <c r="C38" s="65" t="s">
        <v>258</v>
      </c>
      <c r="D38" s="61">
        <f>'POSEBNI DIO'!G123+'POSEBNI DIO'!G307+'POSEBNI DIO'!G311+'POSEBNI DIO'!G314+'POSEBNI DIO'!G361+'POSEBNI DIO'!G66+'POSEBNI DIO'!G106+'POSEBNI DIO'!G110</f>
        <v>50000</v>
      </c>
      <c r="E38" s="61">
        <f>'POSEBNI DIO'!H123+'POSEBNI DIO'!H307+'POSEBNI DIO'!H311+'POSEBNI DIO'!H314+'POSEBNI DIO'!H361+'POSEBNI DIO'!H66+'POSEBNI DIO'!H106+'POSEBNI DIO'!H110</f>
        <v>85500</v>
      </c>
      <c r="F38" s="61">
        <f>'POSEBNI DIO'!I123+'POSEBNI DIO'!I307+'POSEBNI DIO'!I311+'POSEBNI DIO'!I314+'POSEBNI DIO'!I361+'POSEBNI DIO'!I66+'POSEBNI DIO'!I106+'POSEBNI DIO'!I110</f>
        <v>135500</v>
      </c>
    </row>
    <row r="39" spans="1:6">
      <c r="D39" s="68"/>
      <c r="E39" s="68"/>
      <c r="F39" s="68"/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sqref="A1:E1"/>
    </sheetView>
  </sheetViews>
  <sheetFormatPr defaultRowHeight="14.25"/>
  <cols>
    <col min="1" max="4" width="22.125" customWidth="1"/>
    <col min="5" max="5" width="12.25" customWidth="1"/>
    <col min="6" max="6" width="10.375" bestFit="1" customWidth="1"/>
  </cols>
  <sheetData>
    <row r="1" spans="1:6" ht="42" customHeight="1">
      <c r="A1" s="136" t="s">
        <v>351</v>
      </c>
      <c r="B1" s="136"/>
      <c r="C1" s="136"/>
      <c r="D1" s="136"/>
      <c r="E1" s="136"/>
      <c r="F1" s="51"/>
    </row>
    <row r="2" spans="1:6" ht="18" customHeight="1">
      <c r="A2" s="16"/>
      <c r="B2" s="16"/>
      <c r="C2" s="16"/>
      <c r="D2" s="16"/>
    </row>
    <row r="3" spans="1:6" ht="15.75" customHeight="1">
      <c r="A3" s="136" t="s">
        <v>85</v>
      </c>
      <c r="B3" s="136"/>
      <c r="C3" s="136"/>
      <c r="D3" s="136"/>
    </row>
    <row r="4" spans="1:6" ht="18">
      <c r="A4" s="16"/>
      <c r="B4" s="16"/>
      <c r="C4" s="17"/>
      <c r="D4" s="17"/>
    </row>
    <row r="5" spans="1:6" ht="18" customHeight="1">
      <c r="A5" s="136" t="s">
        <v>103</v>
      </c>
      <c r="B5" s="136"/>
      <c r="C5" s="136"/>
      <c r="D5" s="136"/>
    </row>
    <row r="6" spans="1:6" ht="18">
      <c r="A6" s="16"/>
      <c r="B6" s="16"/>
      <c r="C6" s="17"/>
      <c r="D6" s="17"/>
    </row>
    <row r="7" spans="1:6" ht="15.75" customHeight="1">
      <c r="A7" s="136" t="s">
        <v>121</v>
      </c>
      <c r="B7" s="136"/>
      <c r="C7" s="136"/>
      <c r="D7" s="136"/>
    </row>
    <row r="8" spans="1:6" ht="18">
      <c r="A8" s="16"/>
      <c r="B8" s="16"/>
      <c r="C8" s="17"/>
      <c r="D8" s="17"/>
    </row>
    <row r="9" spans="1:6">
      <c r="A9" s="52" t="s">
        <v>19</v>
      </c>
      <c r="B9" s="52" t="s">
        <v>287</v>
      </c>
      <c r="C9" s="52" t="s">
        <v>301</v>
      </c>
      <c r="D9" s="52" t="s">
        <v>304</v>
      </c>
    </row>
    <row r="10" spans="1:6">
      <c r="A10" s="69" t="s">
        <v>20</v>
      </c>
      <c r="B10" s="57">
        <f t="shared" ref="B10" si="0">B11+B13+B16+B19+B23</f>
        <v>1404250</v>
      </c>
      <c r="C10" s="57">
        <f>C11+C13+C16+C19+C23+C21</f>
        <v>466700</v>
      </c>
      <c r="D10" s="57">
        <f>D11+D13+D16+D19+D23+D21</f>
        <v>1748950</v>
      </c>
    </row>
    <row r="11" spans="1:6" ht="15.75" customHeight="1">
      <c r="A11" s="58" t="s">
        <v>122</v>
      </c>
      <c r="B11" s="59">
        <f>SUM(B12)</f>
        <v>158450</v>
      </c>
      <c r="C11" s="59">
        <f>SUM(C12)</f>
        <v>11000</v>
      </c>
      <c r="D11" s="59">
        <f>SUM(D12)</f>
        <v>169450</v>
      </c>
    </row>
    <row r="12" spans="1:6">
      <c r="A12" s="70" t="s">
        <v>123</v>
      </c>
      <c r="B12" s="61">
        <f>B31</f>
        <v>158450</v>
      </c>
      <c r="C12" s="61">
        <f t="shared" ref="C12:D12" si="1">C31</f>
        <v>11000</v>
      </c>
      <c r="D12" s="61">
        <f t="shared" si="1"/>
        <v>169450</v>
      </c>
    </row>
    <row r="13" spans="1:6" ht="25.5">
      <c r="A13" s="58" t="s">
        <v>233</v>
      </c>
      <c r="B13" s="59">
        <f t="shared" ref="B13:D13" si="2">SUM(B14:B15)</f>
        <v>108500</v>
      </c>
      <c r="C13" s="59">
        <f t="shared" si="2"/>
        <v>9000</v>
      </c>
      <c r="D13" s="59">
        <f t="shared" si="2"/>
        <v>117500</v>
      </c>
    </row>
    <row r="14" spans="1:6">
      <c r="A14" s="67" t="s">
        <v>234</v>
      </c>
      <c r="B14" s="61">
        <f>B33</f>
        <v>66500</v>
      </c>
      <c r="C14" s="61">
        <f t="shared" ref="C14:D14" si="3">C33</f>
        <v>0</v>
      </c>
      <c r="D14" s="61">
        <f t="shared" si="3"/>
        <v>66500</v>
      </c>
    </row>
    <row r="15" spans="1:6">
      <c r="A15" s="67" t="s">
        <v>235</v>
      </c>
      <c r="B15" s="61">
        <f>B34</f>
        <v>42000</v>
      </c>
      <c r="C15" s="61">
        <f t="shared" ref="C15:D15" si="4">C34</f>
        <v>9000</v>
      </c>
      <c r="D15" s="61">
        <f t="shared" si="4"/>
        <v>51000</v>
      </c>
    </row>
    <row r="16" spans="1:6">
      <c r="A16" s="58" t="s">
        <v>232</v>
      </c>
      <c r="B16" s="59">
        <f t="shared" ref="B16:D16" si="5">SUM(B17:B18)</f>
        <v>1127300</v>
      </c>
      <c r="C16" s="59">
        <f t="shared" si="5"/>
        <v>296200</v>
      </c>
      <c r="D16" s="59">
        <f t="shared" si="5"/>
        <v>1301500</v>
      </c>
    </row>
    <row r="17" spans="1:6" ht="13.5" customHeight="1">
      <c r="A17" s="70" t="s">
        <v>236</v>
      </c>
      <c r="B17" s="61">
        <f>B36</f>
        <v>396000</v>
      </c>
      <c r="C17" s="61">
        <f t="shared" ref="C17:D17" si="6">C36</f>
        <v>81000</v>
      </c>
      <c r="D17" s="61">
        <f t="shared" si="6"/>
        <v>457000</v>
      </c>
    </row>
    <row r="18" spans="1:6" ht="13.5" customHeight="1">
      <c r="A18" s="70" t="s">
        <v>237</v>
      </c>
      <c r="B18" s="61">
        <f>B37</f>
        <v>731300</v>
      </c>
      <c r="C18" s="61">
        <f t="shared" ref="C18:D18" si="7">C37</f>
        <v>215200</v>
      </c>
      <c r="D18" s="61">
        <f t="shared" si="7"/>
        <v>844500</v>
      </c>
    </row>
    <row r="19" spans="1:6">
      <c r="A19" s="58" t="s">
        <v>239</v>
      </c>
      <c r="B19" s="59">
        <f>SUM(B20)</f>
        <v>10000</v>
      </c>
      <c r="C19" s="59">
        <f>SUM(C20)</f>
        <v>0</v>
      </c>
      <c r="D19" s="59">
        <f>SUM(D20)</f>
        <v>10000</v>
      </c>
    </row>
    <row r="20" spans="1:6" ht="15.75" customHeight="1">
      <c r="A20" s="70" t="s">
        <v>240</v>
      </c>
      <c r="B20" s="61">
        <f>B39</f>
        <v>10000</v>
      </c>
      <c r="C20" s="61">
        <f t="shared" ref="C20" si="8">C39</f>
        <v>0</v>
      </c>
      <c r="D20" s="61">
        <f>D39</f>
        <v>10000</v>
      </c>
    </row>
    <row r="21" spans="1:6" ht="22.15" customHeight="1">
      <c r="A21" s="71" t="s">
        <v>316</v>
      </c>
      <c r="B21" s="59">
        <f t="shared" ref="B21:D23" si="9">SUM(B22)</f>
        <v>0</v>
      </c>
      <c r="C21" s="59">
        <f t="shared" si="9"/>
        <v>150500</v>
      </c>
      <c r="D21" s="59">
        <f t="shared" si="9"/>
        <v>150500</v>
      </c>
    </row>
    <row r="22" spans="1:6" ht="15.75" customHeight="1">
      <c r="A22" s="72" t="s">
        <v>317</v>
      </c>
      <c r="B22" s="61"/>
      <c r="C22" s="61">
        <v>150500</v>
      </c>
      <c r="D22" s="61">
        <f>B22+C22</f>
        <v>150500</v>
      </c>
    </row>
    <row r="23" spans="1:6">
      <c r="A23" s="71" t="s">
        <v>124</v>
      </c>
      <c r="B23" s="59">
        <f t="shared" si="9"/>
        <v>0</v>
      </c>
      <c r="C23" s="59">
        <f t="shared" si="9"/>
        <v>0</v>
      </c>
      <c r="D23" s="59">
        <f t="shared" si="9"/>
        <v>0</v>
      </c>
    </row>
    <row r="24" spans="1:6">
      <c r="A24" s="72" t="s">
        <v>125</v>
      </c>
      <c r="B24" s="61"/>
      <c r="C24" s="61"/>
      <c r="D24" s="61"/>
    </row>
    <row r="25" spans="1:6" ht="15.75" customHeight="1">
      <c r="A25" s="34"/>
      <c r="B25" s="34"/>
      <c r="C25" s="34"/>
      <c r="D25" s="34"/>
    </row>
    <row r="26" spans="1:6" ht="15.75">
      <c r="A26" s="136" t="s">
        <v>126</v>
      </c>
      <c r="B26" s="136"/>
      <c r="C26" s="136"/>
      <c r="D26" s="136"/>
    </row>
    <row r="27" spans="1:6" ht="30" customHeight="1">
      <c r="A27" s="16"/>
      <c r="B27" s="16"/>
      <c r="C27" s="17"/>
      <c r="D27" s="17"/>
    </row>
    <row r="28" spans="1:6" ht="25.5">
      <c r="A28" s="52" t="s">
        <v>19</v>
      </c>
      <c r="B28" s="52" t="s">
        <v>287</v>
      </c>
      <c r="C28" s="52" t="s">
        <v>88</v>
      </c>
      <c r="D28" s="52" t="s">
        <v>288</v>
      </c>
    </row>
    <row r="29" spans="1:6" s="79" customFormat="1">
      <c r="A29" s="69" t="s">
        <v>22</v>
      </c>
      <c r="B29" s="57">
        <f t="shared" ref="B29:D29" si="10">B30+B32+B35+B40+B38</f>
        <v>1404250</v>
      </c>
      <c r="C29" s="57">
        <f t="shared" si="10"/>
        <v>466200</v>
      </c>
      <c r="D29" s="57">
        <f t="shared" si="10"/>
        <v>1748950</v>
      </c>
      <c r="E29" s="113"/>
      <c r="F29" s="113"/>
    </row>
    <row r="30" spans="1:6" s="79" customFormat="1">
      <c r="A30" s="58" t="s">
        <v>122</v>
      </c>
      <c r="B30" s="59">
        <f>SUM(B31)</f>
        <v>158450</v>
      </c>
      <c r="C30" s="59">
        <f>SUM(C31)</f>
        <v>11000</v>
      </c>
      <c r="D30" s="59">
        <f>SUM(D31)</f>
        <v>169450</v>
      </c>
    </row>
    <row r="31" spans="1:6" s="79" customFormat="1" ht="15.75" customHeight="1">
      <c r="A31" s="70" t="s">
        <v>123</v>
      </c>
      <c r="B31" s="61">
        <f>'POSEBNI DIO'!G24+'POSEBNI DIO'!G31+'POSEBNI DIO'!G38+'POSEBNI DIO'!G42+'POSEBNI DIO'!G107+'POSEBNI DIO'!G113+'POSEBNI DIO'!G157+'POSEBNI DIO'!G244+'POSEBNI DIO'!G269</f>
        <v>158450</v>
      </c>
      <c r="C31" s="61">
        <f>'POSEBNI DIO'!H24+'POSEBNI DIO'!H31+'POSEBNI DIO'!H38+'POSEBNI DIO'!H42+'POSEBNI DIO'!H107+'POSEBNI DIO'!H113+'POSEBNI DIO'!H157+'POSEBNI DIO'!H244+'POSEBNI DIO'!H269</f>
        <v>11000</v>
      </c>
      <c r="D31" s="61">
        <f>'POSEBNI DIO'!I24+'POSEBNI DIO'!I31+'POSEBNI DIO'!I38+'POSEBNI DIO'!I42+'POSEBNI DIO'!I107+'POSEBNI DIO'!I113+'POSEBNI DIO'!I157+'POSEBNI DIO'!I244+'POSEBNI DIO'!I269</f>
        <v>169450</v>
      </c>
    </row>
    <row r="32" spans="1:6" s="79" customFormat="1" ht="22.9" customHeight="1">
      <c r="A32" s="58" t="s">
        <v>233</v>
      </c>
      <c r="B32" s="59">
        <f t="shared" ref="B32:D32" si="11">SUM(B33:B34)</f>
        <v>108500</v>
      </c>
      <c r="C32" s="59">
        <f t="shared" si="11"/>
        <v>9000</v>
      </c>
      <c r="D32" s="59">
        <f t="shared" si="11"/>
        <v>117500</v>
      </c>
    </row>
    <row r="33" spans="1:4" s="79" customFormat="1">
      <c r="A33" s="67" t="s">
        <v>272</v>
      </c>
      <c r="B33" s="61">
        <f>'POSEBNI DIO'!G127+'POSEBNI DIO'!G131+'POSEBNI DIO'!G249</f>
        <v>66500</v>
      </c>
      <c r="C33" s="61">
        <f>'POSEBNI DIO'!H127+'POSEBNI DIO'!H131+'POSEBNI DIO'!H249</f>
        <v>0</v>
      </c>
      <c r="D33" s="61">
        <f>'POSEBNI DIO'!I127+'POSEBNI DIO'!I131+'POSEBNI DIO'!I249</f>
        <v>66500</v>
      </c>
    </row>
    <row r="34" spans="1:4" s="79" customFormat="1">
      <c r="A34" s="67" t="s">
        <v>273</v>
      </c>
      <c r="B34" s="61">
        <f>'POSEBNI DIO'!G48+'POSEBNI DIO'!G135+'POSEBNI DIO'!G184+'POSEBNI DIO'!G220+'POSEBNI DIO'!G252+'POSEBNI DIO'!G286+'POSEBNI DIO'!G293</f>
        <v>42000</v>
      </c>
      <c r="C34" s="61">
        <f>'POSEBNI DIO'!H48+'POSEBNI DIO'!H135+'POSEBNI DIO'!H184+'POSEBNI DIO'!H220+'POSEBNI DIO'!H252+'POSEBNI DIO'!H286+'POSEBNI DIO'!H293</f>
        <v>9000</v>
      </c>
      <c r="D34" s="61">
        <f>'POSEBNI DIO'!I48+'POSEBNI DIO'!I135+'POSEBNI DIO'!I184+'POSEBNI DIO'!I220+'POSEBNI DIO'!I252+'POSEBNI DIO'!I286+'POSEBNI DIO'!I293</f>
        <v>51000</v>
      </c>
    </row>
    <row r="35" spans="1:4" s="79" customFormat="1">
      <c r="A35" s="58" t="s">
        <v>232</v>
      </c>
      <c r="B35" s="59">
        <f t="shared" ref="B35:D35" si="12">SUM(B36:B37)</f>
        <v>1127300</v>
      </c>
      <c r="C35" s="59">
        <f t="shared" si="12"/>
        <v>296200</v>
      </c>
      <c r="D35" s="59">
        <f t="shared" si="12"/>
        <v>1301500</v>
      </c>
    </row>
    <row r="36" spans="1:4" s="79" customFormat="1">
      <c r="A36" s="70" t="s">
        <v>236</v>
      </c>
      <c r="B36" s="61">
        <f>'POSEBNI DIO'!G19+'POSEBNI DIO'!G27+'POSEBNI DIO'!G34+'POSEBNI DIO'!G51+'POSEBNI DIO'!G68+'POSEBNI DIO'!G75+'POSEBNI DIO'!G82+'POSEBNI DIO'!G103+'POSEBNI DIO'!G187+'POSEBNI DIO'!G261+'POSEBNI DIO'!G272+'POSEBNI DIO'!G279+'POSEBNI DIO'!G289+'POSEBNI DIO'!G302+'POSEBNI DIO'!G309+'POSEBNI DIO'!G89+'POSEBNI DIO'!G96+'POSEBNI DIO'!G60+'POSEBNI DIO'!G239+'POSEBNI DIO'!G14+20000</f>
        <v>396000</v>
      </c>
      <c r="C36" s="61">
        <f>'POSEBNI DIO'!H19+'POSEBNI DIO'!H27+'POSEBNI DIO'!H34+'POSEBNI DIO'!H51+'POSEBNI DIO'!H68+'POSEBNI DIO'!H75+'POSEBNI DIO'!H82+'POSEBNI DIO'!H103+'POSEBNI DIO'!H187+'POSEBNI DIO'!H261+'POSEBNI DIO'!H272+'POSEBNI DIO'!H279+'POSEBNI DIO'!H289+'POSEBNI DIO'!H302+'POSEBNI DIO'!H309+'POSEBNI DIO'!H89+'POSEBNI DIO'!H96+'POSEBNI DIO'!H60+'POSEBNI DIO'!H239+'POSEBNI DIO'!H14</f>
        <v>81000</v>
      </c>
      <c r="D36" s="61">
        <f>'POSEBNI DIO'!I19+'POSEBNI DIO'!I27+'POSEBNI DIO'!I34+'POSEBNI DIO'!I51+'POSEBNI DIO'!I68+'POSEBNI DIO'!I75+'POSEBNI DIO'!I82+'POSEBNI DIO'!I103+'POSEBNI DIO'!I187+'POSEBNI DIO'!I261+'POSEBNI DIO'!I272+'POSEBNI DIO'!I279+'POSEBNI DIO'!I289+'POSEBNI DIO'!I302+'POSEBNI DIO'!I309+'POSEBNI DIO'!I89+'POSEBNI DIO'!I96+'POSEBNI DIO'!I60+'POSEBNI DIO'!I239+'POSEBNI DIO'!I14</f>
        <v>457000</v>
      </c>
    </row>
    <row r="37" spans="1:4" s="79" customFormat="1">
      <c r="A37" s="70" t="s">
        <v>238</v>
      </c>
      <c r="B37" s="61">
        <f>'POSEBNI DIO'!G71+'POSEBNI DIO'!G78+'POSEBNI DIO'!G85+'POSEBNI DIO'!G117+'POSEBNI DIO'!G121+'POSEBNI DIO'!G139+'POSEBNI DIO'!G143+'POSEBNI DIO'!G162+'POSEBNI DIO'!G166+'POSEBNI DIO'!G170+'POSEBNI DIO'!G174+'POSEBNI DIO'!G178+'POSEBNI DIO'!G191+'POSEBNI DIO'!G195+'POSEBNI DIO'!G199+'POSEBNI DIO'!G203+'POSEBNI DIO'!G230+'POSEBNI DIO'!G234+'POSEBNI DIO'!G255+'POSEBNI DIO'!G275+'POSEBNI DIO'!G282+'POSEBNI DIO'!G305+'POSEBNI DIO'!G312+'POSEBNI DIO'!G318+'POSEBNI DIO'!G323+'POSEBNI DIO'!G327+'POSEBNI DIO'!G336+'POSEBNI DIO'!G340+'POSEBNI DIO'!G345+'POSEBNI DIO'!G350+'POSEBNI DIO'!G354+'POSEBNI DIO'!G359+'POSEBNI DIO'!G364+'POSEBNI DIO'!G92+'POSEBNI DIO'!G99+'POSEBNI DIO'!G147+'POSEBNI DIO'!G151+'POSEBNI DIO'!G331+'POSEBNI DIO'!G215+'POSEBNI DIO'!G206+'POSEBNI DIO'!G63+102000</f>
        <v>731300</v>
      </c>
      <c r="C37" s="61">
        <f>'POSEBNI DIO'!H71+'POSEBNI DIO'!H78+'POSEBNI DIO'!H85+'POSEBNI DIO'!H117+'POSEBNI DIO'!H121+'POSEBNI DIO'!H139+'POSEBNI DIO'!H143+'POSEBNI DIO'!H162+'POSEBNI DIO'!H166+'POSEBNI DIO'!H170+'POSEBNI DIO'!H174+'POSEBNI DIO'!H178+'POSEBNI DIO'!H191+'POSEBNI DIO'!H195+'POSEBNI DIO'!H199+'POSEBNI DIO'!H203+'POSEBNI DIO'!H230+'POSEBNI DIO'!H234+'POSEBNI DIO'!H255+'POSEBNI DIO'!H275+'POSEBNI DIO'!H282+'POSEBNI DIO'!H305+'POSEBNI DIO'!H312+'POSEBNI DIO'!H318+'POSEBNI DIO'!H323+'POSEBNI DIO'!H327+'POSEBNI DIO'!H336+'POSEBNI DIO'!H340+'POSEBNI DIO'!H345+'POSEBNI DIO'!H350+'POSEBNI DIO'!H354+'POSEBNI DIO'!H359+'POSEBNI DIO'!H364+'POSEBNI DIO'!H92+'POSEBNI DIO'!H99+'POSEBNI DIO'!H147+'POSEBNI DIO'!H151+'POSEBNI DIO'!H331+'POSEBNI DIO'!H215+'POSEBNI DIO'!H63</f>
        <v>215200</v>
      </c>
      <c r="D37" s="61">
        <f>'POSEBNI DIO'!I71+'POSEBNI DIO'!I78+'POSEBNI DIO'!I85+'POSEBNI DIO'!I117+'POSEBNI DIO'!I121+'POSEBNI DIO'!I139+'POSEBNI DIO'!I143+'POSEBNI DIO'!I162+'POSEBNI DIO'!I166+'POSEBNI DIO'!I170+'POSEBNI DIO'!I174+'POSEBNI DIO'!I178+'POSEBNI DIO'!I191+'POSEBNI DIO'!I195+'POSEBNI DIO'!I199+'POSEBNI DIO'!I203+'POSEBNI DIO'!I230+'POSEBNI DIO'!I234+'POSEBNI DIO'!I255+'POSEBNI DIO'!I275+'POSEBNI DIO'!I282+'POSEBNI DIO'!I305+'POSEBNI DIO'!I312+'POSEBNI DIO'!I318+'POSEBNI DIO'!I323+'POSEBNI DIO'!I327+'POSEBNI DIO'!I336+'POSEBNI DIO'!I340+'POSEBNI DIO'!I345+'POSEBNI DIO'!I350+'POSEBNI DIO'!I354+'POSEBNI DIO'!I359+'POSEBNI DIO'!I364+'POSEBNI DIO'!I92+'POSEBNI DIO'!I99+'POSEBNI DIO'!I147+'POSEBNI DIO'!I151+'POSEBNI DIO'!I331+'POSEBNI DIO'!I215+'POSEBNI DIO'!I63</f>
        <v>844500</v>
      </c>
    </row>
    <row r="38" spans="1:4" s="79" customFormat="1">
      <c r="A38" s="58" t="s">
        <v>239</v>
      </c>
      <c r="B38" s="59">
        <f>SUM(B39)</f>
        <v>10000</v>
      </c>
      <c r="C38" s="59">
        <f>SUM(C39)</f>
        <v>0</v>
      </c>
      <c r="D38" s="59">
        <f>SUM(D39)</f>
        <v>10000</v>
      </c>
    </row>
    <row r="39" spans="1:4" s="79" customFormat="1" ht="15.75" customHeight="1">
      <c r="A39" s="70" t="s">
        <v>240</v>
      </c>
      <c r="B39" s="61">
        <f>'POSEBNI DIO'!G55</f>
        <v>10000</v>
      </c>
      <c r="C39" s="61">
        <f>'POSEBNI DIO'!H55</f>
        <v>0</v>
      </c>
      <c r="D39" s="61">
        <f>'POSEBNI DIO'!I55</f>
        <v>10000</v>
      </c>
    </row>
    <row r="40" spans="1:4" s="79" customFormat="1" ht="51">
      <c r="A40" s="71" t="s">
        <v>316</v>
      </c>
      <c r="B40" s="59">
        <f t="shared" ref="B40:D40" si="13">SUM(B41)</f>
        <v>0</v>
      </c>
      <c r="C40" s="59">
        <f t="shared" si="13"/>
        <v>150000</v>
      </c>
      <c r="D40" s="59">
        <f t="shared" si="13"/>
        <v>150500</v>
      </c>
    </row>
    <row r="41" spans="1:4" s="79" customFormat="1">
      <c r="A41" s="72" t="s">
        <v>317</v>
      </c>
      <c r="B41" s="61">
        <v>0</v>
      </c>
      <c r="C41" s="61">
        <v>150000</v>
      </c>
      <c r="D41" s="61">
        <v>150500</v>
      </c>
    </row>
  </sheetData>
  <mergeCells count="5">
    <mergeCell ref="A3:D3"/>
    <mergeCell ref="A5:D5"/>
    <mergeCell ref="A7:D7"/>
    <mergeCell ref="A26:D26"/>
    <mergeCell ref="A1:E1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workbookViewId="0">
      <selection sqref="A1:E1"/>
    </sheetView>
  </sheetViews>
  <sheetFormatPr defaultRowHeight="14.25"/>
  <cols>
    <col min="1" max="1" width="4.75" customWidth="1"/>
    <col min="2" max="2" width="39.375" style="83" customWidth="1"/>
    <col min="3" max="5" width="14.75" customWidth="1"/>
    <col min="7" max="7" width="11.75" bestFit="1" customWidth="1"/>
    <col min="8" max="8" width="11.875" customWidth="1"/>
    <col min="9" max="9" width="11.375" customWidth="1"/>
  </cols>
  <sheetData>
    <row r="1" spans="1:9" ht="30.75" customHeight="1">
      <c r="A1" s="136" t="s">
        <v>352</v>
      </c>
      <c r="B1" s="136"/>
      <c r="C1" s="136"/>
      <c r="D1" s="136"/>
      <c r="E1" s="136"/>
    </row>
    <row r="2" spans="1:9" ht="4.5" customHeight="1">
      <c r="B2" s="16"/>
      <c r="C2" s="73"/>
      <c r="D2" s="73"/>
      <c r="E2" s="73"/>
    </row>
    <row r="3" spans="1:9" ht="15.75">
      <c r="A3" s="136" t="s">
        <v>85</v>
      </c>
      <c r="B3" s="136"/>
      <c r="C3" s="136"/>
      <c r="D3" s="136"/>
      <c r="E3" s="136"/>
    </row>
    <row r="4" spans="1:9" ht="10.5" customHeight="1">
      <c r="B4" s="16"/>
      <c r="C4" s="73"/>
      <c r="D4" s="74"/>
      <c r="E4" s="74"/>
    </row>
    <row r="5" spans="1:9" ht="18" customHeight="1">
      <c r="A5" s="136" t="s">
        <v>103</v>
      </c>
      <c r="B5" s="136"/>
      <c r="C5" s="136"/>
      <c r="D5" s="136"/>
      <c r="E5" s="136"/>
    </row>
    <row r="6" spans="1:9" ht="9" customHeight="1">
      <c r="B6" s="16"/>
      <c r="C6" s="73"/>
      <c r="D6" s="74"/>
      <c r="E6" s="74"/>
    </row>
    <row r="7" spans="1:9" ht="15.75" customHeight="1">
      <c r="A7" s="136" t="s">
        <v>127</v>
      </c>
      <c r="B7" s="136"/>
      <c r="C7" s="136"/>
      <c r="D7" s="136"/>
      <c r="E7" s="136"/>
    </row>
    <row r="8" spans="1:9" ht="18">
      <c r="B8" s="16"/>
      <c r="C8" s="73"/>
      <c r="D8" s="74"/>
      <c r="E8" s="74"/>
    </row>
    <row r="9" spans="1:9" ht="42.75" customHeight="1">
      <c r="A9" s="157" t="s">
        <v>19</v>
      </c>
      <c r="B9" s="158"/>
      <c r="C9" s="52" t="s">
        <v>287</v>
      </c>
      <c r="D9" s="52" t="s">
        <v>301</v>
      </c>
      <c r="E9" s="52" t="s">
        <v>304</v>
      </c>
    </row>
    <row r="10" spans="1:9" s="79" customFormat="1" ht="15.75" customHeight="1">
      <c r="A10" s="155" t="s">
        <v>22</v>
      </c>
      <c r="B10" s="156"/>
      <c r="C10" s="98">
        <f t="shared" ref="C10:E10" si="0">C12+C16+C18+C21+C24+C27+C30+C33+C36+C38+C41+C43+C45+C47+C49+C55+C57+C59+C61+C64+C67+C69+C74+C78+C80+C52+C72+C76</f>
        <v>1378250</v>
      </c>
      <c r="D10" s="98">
        <f t="shared" si="0"/>
        <v>370700</v>
      </c>
      <c r="E10" s="98">
        <f t="shared" si="0"/>
        <v>1748950</v>
      </c>
      <c r="G10" s="106"/>
      <c r="H10" s="106"/>
      <c r="I10" s="106"/>
    </row>
    <row r="11" spans="1:9" s="79" customFormat="1" ht="15.75" customHeight="1">
      <c r="A11" s="99" t="s">
        <v>128</v>
      </c>
      <c r="B11" s="100" t="s">
        <v>129</v>
      </c>
      <c r="C11" s="101">
        <f>C12</f>
        <v>250650</v>
      </c>
      <c r="D11" s="101">
        <f>D12</f>
        <v>67000</v>
      </c>
      <c r="E11" s="101">
        <f>E12</f>
        <v>317650</v>
      </c>
      <c r="G11" s="106"/>
      <c r="H11" s="106"/>
      <c r="I11" s="106"/>
    </row>
    <row r="12" spans="1:9" s="79" customFormat="1" ht="25.5">
      <c r="A12" s="75" t="s">
        <v>130</v>
      </c>
      <c r="B12" s="76" t="s">
        <v>131</v>
      </c>
      <c r="C12" s="78">
        <f>SUM(C13:C14)</f>
        <v>250650</v>
      </c>
      <c r="D12" s="78">
        <f>SUM(D13:D14)</f>
        <v>67000</v>
      </c>
      <c r="E12" s="78">
        <f>SUM(E13:E14)</f>
        <v>317650</v>
      </c>
    </row>
    <row r="13" spans="1:9" s="79" customFormat="1">
      <c r="A13" s="80" t="s">
        <v>132</v>
      </c>
      <c r="B13" s="81" t="s">
        <v>133</v>
      </c>
      <c r="C13" s="82">
        <f>'POSEBNI DIO'!G18+'POSEBNI DIO'!G23+'POSEBNI DIO'!G30+'POSEBNI DIO'!G37+'POSEBNI DIO'!G41+'POSEBNI DIO'!G292+'POSEBNI DIO'!G13</f>
        <v>250650</v>
      </c>
      <c r="D13" s="82">
        <f>'POSEBNI DIO'!H18+'POSEBNI DIO'!H23+'POSEBNI DIO'!H30+'POSEBNI DIO'!H37+'POSEBNI DIO'!H41+'POSEBNI DIO'!H292+'POSEBNI DIO'!H13</f>
        <v>67000</v>
      </c>
      <c r="E13" s="82">
        <f>'POSEBNI DIO'!I18+'POSEBNI DIO'!I23+'POSEBNI DIO'!I30+'POSEBNI DIO'!I37+'POSEBNI DIO'!I41+'POSEBNI DIO'!I292+'POSEBNI DIO'!I13</f>
        <v>317650</v>
      </c>
    </row>
    <row r="14" spans="1:9" s="79" customFormat="1">
      <c r="A14" s="80" t="s">
        <v>134</v>
      </c>
      <c r="B14" s="81" t="s">
        <v>135</v>
      </c>
      <c r="C14" s="82"/>
      <c r="D14" s="82"/>
      <c r="E14" s="82"/>
    </row>
    <row r="15" spans="1:9" s="79" customFormat="1">
      <c r="A15" s="99" t="s">
        <v>136</v>
      </c>
      <c r="B15" s="100" t="s">
        <v>137</v>
      </c>
      <c r="C15" s="101">
        <f>C16+C18</f>
        <v>86300</v>
      </c>
      <c r="D15" s="101">
        <f>D16+D18</f>
        <v>10000</v>
      </c>
      <c r="E15" s="101">
        <f>E16+E18</f>
        <v>96300</v>
      </c>
    </row>
    <row r="16" spans="1:9" s="79" customFormat="1">
      <c r="A16" s="75" t="s">
        <v>138</v>
      </c>
      <c r="B16" s="76" t="s">
        <v>139</v>
      </c>
      <c r="C16" s="78">
        <f>SUM(C17)</f>
        <v>85000</v>
      </c>
      <c r="D16" s="78">
        <f>SUM(D17)</f>
        <v>10000</v>
      </c>
      <c r="E16" s="78">
        <f>SUM(E17)</f>
        <v>95000</v>
      </c>
    </row>
    <row r="17" spans="1:5" s="79" customFormat="1">
      <c r="A17" s="80" t="s">
        <v>140</v>
      </c>
      <c r="B17" s="81" t="s">
        <v>139</v>
      </c>
      <c r="C17" s="82">
        <f>'POSEBNI DIO'!G161+'POSEBNI DIO'!G169+'POSEBNI DIO'!G173+'POSEBNI DIO'!G177</f>
        <v>85000</v>
      </c>
      <c r="D17" s="82">
        <f>'POSEBNI DIO'!H161+'POSEBNI DIO'!H169+'POSEBNI DIO'!H173+'POSEBNI DIO'!H177</f>
        <v>10000</v>
      </c>
      <c r="E17" s="82">
        <f>'POSEBNI DIO'!I161+'POSEBNI DIO'!I169+'POSEBNI DIO'!I173+'POSEBNI DIO'!I177</f>
        <v>95000</v>
      </c>
    </row>
    <row r="18" spans="1:5" s="79" customFormat="1">
      <c r="A18" s="75" t="s">
        <v>141</v>
      </c>
      <c r="B18" s="76" t="s">
        <v>142</v>
      </c>
      <c r="C18" s="78">
        <f>SUM(C19)</f>
        <v>1300</v>
      </c>
      <c r="D18" s="78">
        <f>SUM(D19)</f>
        <v>0</v>
      </c>
      <c r="E18" s="78">
        <f>SUM(E19)</f>
        <v>1300</v>
      </c>
    </row>
    <row r="19" spans="1:5" s="79" customFormat="1" ht="18" customHeight="1">
      <c r="A19" s="80" t="s">
        <v>143</v>
      </c>
      <c r="B19" s="81" t="s">
        <v>144</v>
      </c>
      <c r="C19" s="82">
        <f>'POSEBNI DIO'!G156+'POSEBNI DIO'!G165</f>
        <v>1300</v>
      </c>
      <c r="D19" s="82">
        <f>'POSEBNI DIO'!H156+'POSEBNI DIO'!H165</f>
        <v>0</v>
      </c>
      <c r="E19" s="82">
        <f>'POSEBNI DIO'!I156+'POSEBNI DIO'!I165</f>
        <v>1300</v>
      </c>
    </row>
    <row r="20" spans="1:5" s="79" customFormat="1">
      <c r="A20" s="99" t="s">
        <v>145</v>
      </c>
      <c r="B20" s="100" t="s">
        <v>146</v>
      </c>
      <c r="C20" s="101">
        <f>C21+C24+C27+C30+C33</f>
        <v>375000</v>
      </c>
      <c r="D20" s="101">
        <f>D21+D24+D27+D30+D33</f>
        <v>45000</v>
      </c>
      <c r="E20" s="101">
        <f>E21+E24+E27+E30+E33</f>
        <v>420000</v>
      </c>
    </row>
    <row r="21" spans="1:5" s="79" customFormat="1">
      <c r="A21" s="75" t="s">
        <v>147</v>
      </c>
      <c r="B21" s="76" t="s">
        <v>148</v>
      </c>
      <c r="C21" s="78">
        <f>SUM(C22:C23)</f>
        <v>20000</v>
      </c>
      <c r="D21" s="78">
        <f>SUM(D22:D23)</f>
        <v>0</v>
      </c>
      <c r="E21" s="78">
        <f>SUM(E22:E23)</f>
        <v>20000</v>
      </c>
    </row>
    <row r="22" spans="1:5" s="79" customFormat="1">
      <c r="A22" s="80" t="s">
        <v>149</v>
      </c>
      <c r="B22" s="81" t="s">
        <v>150</v>
      </c>
      <c r="C22" s="82">
        <f>'POSEBNI DIO'!G358</f>
        <v>20000</v>
      </c>
      <c r="D22" s="82">
        <f>'POSEBNI DIO'!H358</f>
        <v>0</v>
      </c>
      <c r="E22" s="82">
        <f>'POSEBNI DIO'!I358</f>
        <v>20000</v>
      </c>
    </row>
    <row r="23" spans="1:5" s="79" customFormat="1">
      <c r="A23" s="80" t="s">
        <v>151</v>
      </c>
      <c r="B23" s="81" t="s">
        <v>152</v>
      </c>
      <c r="C23" s="82"/>
      <c r="D23" s="82"/>
      <c r="E23" s="82"/>
    </row>
    <row r="24" spans="1:5" s="79" customFormat="1">
      <c r="A24" s="75" t="s">
        <v>153</v>
      </c>
      <c r="B24" s="76" t="s">
        <v>154</v>
      </c>
      <c r="C24" s="78">
        <f>SUM(C25:C26)</f>
        <v>0</v>
      </c>
      <c r="D24" s="78">
        <f>SUM(D25:D26)</f>
        <v>0</v>
      </c>
      <c r="E24" s="78">
        <f>SUM(E25:E26)</f>
        <v>0</v>
      </c>
    </row>
    <row r="25" spans="1:5" s="79" customFormat="1">
      <c r="A25" s="80" t="s">
        <v>155</v>
      </c>
      <c r="B25" s="81" t="s">
        <v>156</v>
      </c>
      <c r="C25" s="82"/>
      <c r="D25" s="82"/>
      <c r="E25" s="82"/>
    </row>
    <row r="26" spans="1:5" s="79" customFormat="1">
      <c r="A26" s="80" t="s">
        <v>157</v>
      </c>
      <c r="B26" s="81" t="s">
        <v>158</v>
      </c>
      <c r="C26" s="82"/>
      <c r="D26" s="82"/>
      <c r="E26" s="82"/>
    </row>
    <row r="27" spans="1:5" s="79" customFormat="1">
      <c r="A27" s="75" t="s">
        <v>159</v>
      </c>
      <c r="B27" s="76" t="s">
        <v>160</v>
      </c>
      <c r="C27" s="78">
        <f>SUM(C28:C29)</f>
        <v>275000</v>
      </c>
      <c r="D27" s="78">
        <f>SUM(D28:D29)</f>
        <v>25000</v>
      </c>
      <c r="E27" s="78">
        <f>SUM(E28:E29)</f>
        <v>300000</v>
      </c>
    </row>
    <row r="28" spans="1:5" s="79" customFormat="1">
      <c r="A28" s="80" t="s">
        <v>161</v>
      </c>
      <c r="B28" s="81" t="s">
        <v>162</v>
      </c>
      <c r="C28" s="82">
        <f>'POSEBNI DIO'!G67+'POSEBNI DIO'!G74+'POSEBNI DIO'!G81+'POSEBNI DIO'!G102+'POSEBNI DIO'!G88+'POSEBNI DIO'!G95+'POSEBNI DIO'!G59</f>
        <v>275000</v>
      </c>
      <c r="D28" s="82">
        <f>'POSEBNI DIO'!H67+'POSEBNI DIO'!H74+'POSEBNI DIO'!H81+'POSEBNI DIO'!H102+'POSEBNI DIO'!H88+'POSEBNI DIO'!H95+'POSEBNI DIO'!H59</f>
        <v>25000</v>
      </c>
      <c r="E28" s="82">
        <f>'POSEBNI DIO'!I67+'POSEBNI DIO'!I74+'POSEBNI DIO'!I81+'POSEBNI DIO'!I102+'POSEBNI DIO'!I88+'POSEBNI DIO'!I95+'POSEBNI DIO'!I59</f>
        <v>300000</v>
      </c>
    </row>
    <row r="29" spans="1:5" s="79" customFormat="1">
      <c r="A29" s="80" t="s">
        <v>163</v>
      </c>
      <c r="B29" s="81" t="s">
        <v>164</v>
      </c>
      <c r="C29" s="82"/>
      <c r="D29" s="82"/>
      <c r="E29" s="82"/>
    </row>
    <row r="30" spans="1:5" s="79" customFormat="1">
      <c r="A30" s="75" t="s">
        <v>165</v>
      </c>
      <c r="B30" s="76" t="s">
        <v>166</v>
      </c>
      <c r="C30" s="78">
        <f>SUM(C31:C32)</f>
        <v>45000</v>
      </c>
      <c r="D30" s="78">
        <f>SUM(D31:D32)</f>
        <v>0</v>
      </c>
      <c r="E30" s="78">
        <f>SUM(E31:E32)</f>
        <v>45000</v>
      </c>
    </row>
    <row r="31" spans="1:5" s="79" customFormat="1">
      <c r="A31" s="80" t="s">
        <v>167</v>
      </c>
      <c r="B31" s="81" t="s">
        <v>168</v>
      </c>
      <c r="C31" s="82">
        <f>'POSEBNI DIO'!G301</f>
        <v>30000</v>
      </c>
      <c r="D31" s="82">
        <f>'POSEBNI DIO'!H301</f>
        <v>0</v>
      </c>
      <c r="E31" s="82">
        <f>'POSEBNI DIO'!I301</f>
        <v>30000</v>
      </c>
    </row>
    <row r="32" spans="1:5" s="79" customFormat="1">
      <c r="A32" s="80" t="s">
        <v>169</v>
      </c>
      <c r="B32" s="81" t="s">
        <v>170</v>
      </c>
      <c r="C32" s="82">
        <f>'POSEBNI DIO'!G194</f>
        <v>15000</v>
      </c>
      <c r="D32" s="82">
        <f>'POSEBNI DIO'!H194</f>
        <v>0</v>
      </c>
      <c r="E32" s="82">
        <f>'POSEBNI DIO'!I194</f>
        <v>15000</v>
      </c>
    </row>
    <row r="33" spans="1:7" s="79" customFormat="1">
      <c r="A33" s="75" t="s">
        <v>171</v>
      </c>
      <c r="B33" s="76" t="s">
        <v>172</v>
      </c>
      <c r="C33" s="78">
        <f>SUM(C34)</f>
        <v>35000</v>
      </c>
      <c r="D33" s="78">
        <f>SUM(D34)</f>
        <v>20000</v>
      </c>
      <c r="E33" s="78">
        <f>SUM(E34)</f>
        <v>55000</v>
      </c>
    </row>
    <row r="34" spans="1:7" s="79" customFormat="1">
      <c r="A34" s="80" t="s">
        <v>173</v>
      </c>
      <c r="B34" s="81" t="s">
        <v>172</v>
      </c>
      <c r="C34" s="82">
        <f>'POSEBNI DIO'!G202+'POSEBNI DIO'!G206</f>
        <v>35000</v>
      </c>
      <c r="D34" s="82">
        <f>'POSEBNI DIO'!H202+'POSEBNI DIO'!H206</f>
        <v>20000</v>
      </c>
      <c r="E34" s="82">
        <f>'POSEBNI DIO'!I202+'POSEBNI DIO'!I206</f>
        <v>55000</v>
      </c>
    </row>
    <row r="35" spans="1:7" s="79" customFormat="1">
      <c r="A35" s="99" t="s">
        <v>174</v>
      </c>
      <c r="B35" s="100" t="s">
        <v>175</v>
      </c>
      <c r="C35" s="101">
        <f>C36+C38</f>
        <v>120000</v>
      </c>
      <c r="D35" s="101">
        <f>D36+D38</f>
        <v>11000</v>
      </c>
      <c r="E35" s="101">
        <f>E36+E38</f>
        <v>131000</v>
      </c>
      <c r="G35" s="102"/>
    </row>
    <row r="36" spans="1:7" s="79" customFormat="1">
      <c r="A36" s="75" t="s">
        <v>176</v>
      </c>
      <c r="B36" s="76" t="s">
        <v>177</v>
      </c>
      <c r="C36" s="78">
        <f>SUM(C37)</f>
        <v>57000</v>
      </c>
      <c r="D36" s="78">
        <f>SUM(D37)</f>
        <v>11000</v>
      </c>
      <c r="E36" s="78">
        <f>SUM(E37)</f>
        <v>68000</v>
      </c>
    </row>
    <row r="37" spans="1:7" s="79" customFormat="1">
      <c r="A37" s="80" t="s">
        <v>178</v>
      </c>
      <c r="B37" s="81" t="s">
        <v>177</v>
      </c>
      <c r="C37" s="82">
        <f>'POSEBNI DIO'!G126+'POSEBNI DIO'!G134+'POSEBNI DIO'!G138+'POSEBNI DIO'!G146</f>
        <v>57000</v>
      </c>
      <c r="D37" s="82">
        <f>'POSEBNI DIO'!H126+'POSEBNI DIO'!H134+'POSEBNI DIO'!H138+'POSEBNI DIO'!H146</f>
        <v>11000</v>
      </c>
      <c r="E37" s="82">
        <f>'POSEBNI DIO'!I126+'POSEBNI DIO'!I134+'POSEBNI DIO'!I138+'POSEBNI DIO'!I146</f>
        <v>68000</v>
      </c>
    </row>
    <row r="38" spans="1:7" s="79" customFormat="1" ht="25.5">
      <c r="A38" s="75" t="s">
        <v>179</v>
      </c>
      <c r="B38" s="76" t="s">
        <v>180</v>
      </c>
      <c r="C38" s="78">
        <f>SUM(C39)</f>
        <v>63000</v>
      </c>
      <c r="D38" s="78">
        <f>SUM(D39)</f>
        <v>0</v>
      </c>
      <c r="E38" s="78">
        <f>SUM(E39)</f>
        <v>63000</v>
      </c>
    </row>
    <row r="39" spans="1:7" s="79" customFormat="1">
      <c r="A39" s="80" t="s">
        <v>181</v>
      </c>
      <c r="B39" s="81" t="s">
        <v>180</v>
      </c>
      <c r="C39" s="82">
        <f>'POSEBNI DIO'!G130+'POSEBNI DIO'!G142+'POSEBNI DIO'!G150</f>
        <v>63000</v>
      </c>
      <c r="D39" s="82">
        <f>'POSEBNI DIO'!H130+'POSEBNI DIO'!H142+'POSEBNI DIO'!H150</f>
        <v>0</v>
      </c>
      <c r="E39" s="82">
        <f>'POSEBNI DIO'!I130+'POSEBNI DIO'!I142+'POSEBNI DIO'!I150</f>
        <v>63000</v>
      </c>
    </row>
    <row r="40" spans="1:7" s="79" customFormat="1">
      <c r="A40" s="99" t="s">
        <v>182</v>
      </c>
      <c r="B40" s="100" t="s">
        <v>183</v>
      </c>
      <c r="C40" s="101">
        <f>C41+C43+C45+C47+C49</f>
        <v>363800</v>
      </c>
      <c r="D40" s="101">
        <f>D41+D43+D45+D47+D49</f>
        <v>67700</v>
      </c>
      <c r="E40" s="101">
        <f>E41+E43+E45+E47+E49</f>
        <v>431500</v>
      </c>
    </row>
    <row r="41" spans="1:7" s="79" customFormat="1">
      <c r="A41" s="75" t="s">
        <v>184</v>
      </c>
      <c r="B41" s="76" t="s">
        <v>185</v>
      </c>
      <c r="C41" s="78">
        <f>SUM(C42)</f>
        <v>25000</v>
      </c>
      <c r="D41" s="78">
        <f>SUM(D42)</f>
        <v>0</v>
      </c>
      <c r="E41" s="78">
        <f>SUM(E42)</f>
        <v>25000</v>
      </c>
    </row>
    <row r="42" spans="1:7" s="79" customFormat="1">
      <c r="A42" s="80" t="s">
        <v>186</v>
      </c>
      <c r="B42" s="81" t="s">
        <v>185</v>
      </c>
      <c r="C42" s="82">
        <f>'POSEBNI DIO'!G190</f>
        <v>25000</v>
      </c>
      <c r="D42" s="82">
        <f>'POSEBNI DIO'!H190</f>
        <v>0</v>
      </c>
      <c r="E42" s="82">
        <f>'POSEBNI DIO'!I190</f>
        <v>25000</v>
      </c>
    </row>
    <row r="43" spans="1:7" s="79" customFormat="1">
      <c r="A43" s="75" t="s">
        <v>187</v>
      </c>
      <c r="B43" s="76" t="s">
        <v>188</v>
      </c>
      <c r="C43" s="78">
        <f>SUM(C44)</f>
        <v>0</v>
      </c>
      <c r="D43" s="78">
        <f>SUM(D44)</f>
        <v>0</v>
      </c>
      <c r="E43" s="78">
        <f>SUM(E44)</f>
        <v>0</v>
      </c>
    </row>
    <row r="44" spans="1:7" s="79" customFormat="1">
      <c r="A44" s="80" t="s">
        <v>189</v>
      </c>
      <c r="B44" s="81" t="s">
        <v>188</v>
      </c>
      <c r="C44" s="82"/>
      <c r="D44" s="82"/>
      <c r="E44" s="82"/>
    </row>
    <row r="45" spans="1:7" s="79" customFormat="1">
      <c r="A45" s="75" t="s">
        <v>190</v>
      </c>
      <c r="B45" s="76" t="s">
        <v>191</v>
      </c>
      <c r="C45" s="78">
        <f>SUM(C46)</f>
        <v>167300</v>
      </c>
      <c r="D45" s="78">
        <f>SUM(D46)</f>
        <v>-1300</v>
      </c>
      <c r="E45" s="78">
        <f>SUM(E46)</f>
        <v>166000</v>
      </c>
    </row>
    <row r="46" spans="1:7" s="79" customFormat="1">
      <c r="A46" s="80" t="s">
        <v>192</v>
      </c>
      <c r="B46" s="81" t="s">
        <v>191</v>
      </c>
      <c r="C46" s="82">
        <f>'POSEBNI DIO'!G219+'POSEBNI DIO'!G223+'POSEBNI DIO'!G229</f>
        <v>167300</v>
      </c>
      <c r="D46" s="82">
        <f>'POSEBNI DIO'!H219+'POSEBNI DIO'!H223+'POSEBNI DIO'!H229</f>
        <v>-1300</v>
      </c>
      <c r="E46" s="82">
        <f>'POSEBNI DIO'!I219+'POSEBNI DIO'!I223+'POSEBNI DIO'!I229</f>
        <v>166000</v>
      </c>
    </row>
    <row r="47" spans="1:7" s="79" customFormat="1">
      <c r="A47" s="75" t="s">
        <v>193</v>
      </c>
      <c r="B47" s="76" t="s">
        <v>194</v>
      </c>
      <c r="C47" s="78">
        <f>SUM(C48)</f>
        <v>37000</v>
      </c>
      <c r="D47" s="78">
        <f>SUM(D48)</f>
        <v>0</v>
      </c>
      <c r="E47" s="78">
        <f>SUM(E48)</f>
        <v>37000</v>
      </c>
    </row>
    <row r="48" spans="1:7" s="79" customFormat="1">
      <c r="A48" s="80" t="s">
        <v>195</v>
      </c>
      <c r="B48" s="81" t="s">
        <v>194</v>
      </c>
      <c r="C48" s="82">
        <f>'POSEBNI DIO'!G183+'POSEBNI DIO'!G198</f>
        <v>37000</v>
      </c>
      <c r="D48" s="82">
        <f>'POSEBNI DIO'!H183+'POSEBNI DIO'!H198</f>
        <v>0</v>
      </c>
      <c r="E48" s="82">
        <f>'POSEBNI DIO'!I183+'POSEBNI DIO'!I198</f>
        <v>37000</v>
      </c>
    </row>
    <row r="49" spans="1:7" s="79" customFormat="1">
      <c r="A49" s="75" t="s">
        <v>196</v>
      </c>
      <c r="B49" s="76" t="s">
        <v>197</v>
      </c>
      <c r="C49" s="78">
        <f>SUM(C50)</f>
        <v>134500</v>
      </c>
      <c r="D49" s="78">
        <f>SUM(D50)</f>
        <v>69000</v>
      </c>
      <c r="E49" s="78">
        <f>SUM(E50)</f>
        <v>203500</v>
      </c>
    </row>
    <row r="50" spans="1:7" s="79" customFormat="1">
      <c r="A50" s="80" t="s">
        <v>198</v>
      </c>
      <c r="B50" s="81" t="s">
        <v>197</v>
      </c>
      <c r="C50" s="82">
        <f>'POSEBNI DIO'!G233+'POSEBNI DIO'!G243+'POSEBNI DIO'!G264+'POSEBNI DIO'!G268+'POSEBNI DIO'!G278+'POSEBNI DIO'!G285+'POSEBNI DIO'!G308+'POSEBNI DIO'!G112+'POSEBNI DIO'!G116+'POSEBNI DIO'!G120+'POSEBNI DIO'!G215+'POSEBNI DIO'!G239</f>
        <v>134500</v>
      </c>
      <c r="D50" s="82">
        <f>'POSEBNI DIO'!H233+'POSEBNI DIO'!H243+'POSEBNI DIO'!H264+'POSEBNI DIO'!H268+'POSEBNI DIO'!H278+'POSEBNI DIO'!H285+'POSEBNI DIO'!H308+'POSEBNI DIO'!H112+'POSEBNI DIO'!H116+'POSEBNI DIO'!H120+'POSEBNI DIO'!H215+'POSEBNI DIO'!H239</f>
        <v>69000</v>
      </c>
      <c r="E50" s="82">
        <f>'POSEBNI DIO'!I233+'POSEBNI DIO'!I243+'POSEBNI DIO'!I264+'POSEBNI DIO'!I268+'POSEBNI DIO'!I278+'POSEBNI DIO'!I285+'POSEBNI DIO'!I308+'POSEBNI DIO'!I112+'POSEBNI DIO'!I116+'POSEBNI DIO'!I120+'POSEBNI DIO'!I215+'POSEBNI DIO'!I239</f>
        <v>203500</v>
      </c>
    </row>
    <row r="51" spans="1:7" s="79" customFormat="1">
      <c r="A51" s="99" t="s">
        <v>241</v>
      </c>
      <c r="B51" s="100" t="s">
        <v>242</v>
      </c>
      <c r="C51" s="101">
        <f t="shared" ref="C51:E51" si="1">C52</f>
        <v>6500</v>
      </c>
      <c r="D51" s="101">
        <f t="shared" si="1"/>
        <v>0</v>
      </c>
      <c r="E51" s="101">
        <f t="shared" si="1"/>
        <v>6500</v>
      </c>
      <c r="G51" s="102"/>
    </row>
    <row r="52" spans="1:7" s="79" customFormat="1">
      <c r="A52" s="75" t="s">
        <v>244</v>
      </c>
      <c r="B52" s="76" t="s">
        <v>245</v>
      </c>
      <c r="C52" s="78">
        <f>SUM(C53)</f>
        <v>6500</v>
      </c>
      <c r="D52" s="78">
        <f>SUM(D53)</f>
        <v>0</v>
      </c>
      <c r="E52" s="78">
        <f>SUM(E53)</f>
        <v>6500</v>
      </c>
    </row>
    <row r="53" spans="1:7" s="79" customFormat="1">
      <c r="A53" s="80" t="s">
        <v>243</v>
      </c>
      <c r="B53" s="81" t="s">
        <v>245</v>
      </c>
      <c r="C53" s="82">
        <f>'POSEBNI DIO'!G349+'POSEBNI DIO'!G353</f>
        <v>6500</v>
      </c>
      <c r="D53" s="82">
        <f>'POSEBNI DIO'!H349+'POSEBNI DIO'!H353</f>
        <v>0</v>
      </c>
      <c r="E53" s="82">
        <f>'POSEBNI DIO'!I349+'POSEBNI DIO'!I353</f>
        <v>6500</v>
      </c>
    </row>
    <row r="54" spans="1:7" s="79" customFormat="1">
      <c r="A54" s="99" t="s">
        <v>199</v>
      </c>
      <c r="B54" s="100" t="s">
        <v>200</v>
      </c>
      <c r="C54" s="101">
        <f>C55+C57+C59+C61</f>
        <v>28500</v>
      </c>
      <c r="D54" s="101">
        <f>D55+D57+D59+D61</f>
        <v>0</v>
      </c>
      <c r="E54" s="101">
        <f>E55+E57+E59+E61</f>
        <v>28500</v>
      </c>
      <c r="G54" s="102"/>
    </row>
    <row r="55" spans="1:7" s="79" customFormat="1">
      <c r="A55" s="75" t="s">
        <v>246</v>
      </c>
      <c r="B55" s="76" t="s">
        <v>200</v>
      </c>
      <c r="C55" s="78">
        <f>SUM(C56)</f>
        <v>0</v>
      </c>
      <c r="D55" s="78">
        <f>SUM(D56)</f>
        <v>0</v>
      </c>
      <c r="E55" s="78">
        <f>SUM(E56)</f>
        <v>0</v>
      </c>
    </row>
    <row r="56" spans="1:7" s="79" customFormat="1">
      <c r="A56" s="80" t="s">
        <v>247</v>
      </c>
      <c r="B56" s="81" t="s">
        <v>200</v>
      </c>
      <c r="C56" s="82"/>
      <c r="D56" s="82"/>
      <c r="E56" s="82"/>
    </row>
    <row r="57" spans="1:7" s="79" customFormat="1">
      <c r="A57" s="75" t="s">
        <v>201</v>
      </c>
      <c r="B57" s="76" t="s">
        <v>202</v>
      </c>
      <c r="C57" s="78">
        <f>SUM(C58)</f>
        <v>25000</v>
      </c>
      <c r="D57" s="78">
        <f>SUM(D58)</f>
        <v>0</v>
      </c>
      <c r="E57" s="78">
        <f>SUM(E58)</f>
        <v>25000</v>
      </c>
    </row>
    <row r="58" spans="1:7" s="79" customFormat="1">
      <c r="A58" s="80" t="s">
        <v>203</v>
      </c>
      <c r="B58" s="81" t="s">
        <v>202</v>
      </c>
      <c r="C58" s="82">
        <f>'POSEBNI DIO'!G317+'POSEBNI DIO'!G260</f>
        <v>25000</v>
      </c>
      <c r="D58" s="82">
        <f>'POSEBNI DIO'!H317+'POSEBNI DIO'!H260</f>
        <v>0</v>
      </c>
      <c r="E58" s="82">
        <f>'POSEBNI DIO'!I317+'POSEBNI DIO'!I260</f>
        <v>25000</v>
      </c>
    </row>
    <row r="59" spans="1:7" s="79" customFormat="1">
      <c r="A59" s="75" t="s">
        <v>204</v>
      </c>
      <c r="B59" s="76" t="s">
        <v>205</v>
      </c>
      <c r="C59" s="78">
        <f>SUM(C60)</f>
        <v>500</v>
      </c>
      <c r="D59" s="78">
        <f>SUM(D60)</f>
        <v>0</v>
      </c>
      <c r="E59" s="78">
        <f>SUM(E60)</f>
        <v>500</v>
      </c>
    </row>
    <row r="60" spans="1:7" s="79" customFormat="1">
      <c r="A60" s="80" t="s">
        <v>206</v>
      </c>
      <c r="B60" s="81" t="s">
        <v>205</v>
      </c>
      <c r="C60" s="82">
        <f>'POSEBNI DIO'!G339</f>
        <v>500</v>
      </c>
      <c r="D60" s="82">
        <f>'POSEBNI DIO'!H339</f>
        <v>0</v>
      </c>
      <c r="E60" s="82">
        <f>'POSEBNI DIO'!I339</f>
        <v>500</v>
      </c>
    </row>
    <row r="61" spans="1:7" s="79" customFormat="1">
      <c r="A61" s="75" t="s">
        <v>207</v>
      </c>
      <c r="B61" s="76" t="s">
        <v>208</v>
      </c>
      <c r="C61" s="78">
        <f>SUM(C62)</f>
        <v>3000</v>
      </c>
      <c r="D61" s="78">
        <f>SUM(D62)</f>
        <v>0</v>
      </c>
      <c r="E61" s="78">
        <f>SUM(E62)</f>
        <v>3000</v>
      </c>
    </row>
    <row r="62" spans="1:7" s="79" customFormat="1">
      <c r="A62" s="80" t="s">
        <v>209</v>
      </c>
      <c r="B62" s="81" t="s">
        <v>208</v>
      </c>
      <c r="C62" s="82">
        <f>'POSEBNI DIO'!G335</f>
        <v>3000</v>
      </c>
      <c r="D62" s="82">
        <f>'POSEBNI DIO'!H335</f>
        <v>0</v>
      </c>
      <c r="E62" s="82">
        <f>'POSEBNI DIO'!I335</f>
        <v>3000</v>
      </c>
    </row>
    <row r="63" spans="1:7" s="79" customFormat="1">
      <c r="A63" s="99" t="s">
        <v>210</v>
      </c>
      <c r="B63" s="100" t="s">
        <v>211</v>
      </c>
      <c r="C63" s="101">
        <f>C64+C67+C69</f>
        <v>0</v>
      </c>
      <c r="D63" s="101">
        <f>D64+D67+D69</f>
        <v>0</v>
      </c>
      <c r="E63" s="101">
        <f>E64+E67+E69</f>
        <v>0</v>
      </c>
      <c r="G63" s="102"/>
    </row>
    <row r="64" spans="1:7" s="79" customFormat="1">
      <c r="A64" s="75" t="s">
        <v>212</v>
      </c>
      <c r="B64" s="76" t="s">
        <v>213</v>
      </c>
      <c r="C64" s="78">
        <f>SUM(C65:C66)</f>
        <v>0</v>
      </c>
      <c r="D64" s="78">
        <f>SUM(D65:D66)</f>
        <v>0</v>
      </c>
      <c r="E64" s="78">
        <f>SUM(E65:E66)</f>
        <v>0</v>
      </c>
    </row>
    <row r="65" spans="1:7" s="79" customFormat="1">
      <c r="A65" s="80" t="s">
        <v>214</v>
      </c>
      <c r="B65" s="81" t="s">
        <v>215</v>
      </c>
      <c r="C65" s="82"/>
      <c r="D65" s="82"/>
      <c r="E65" s="82"/>
    </row>
    <row r="66" spans="1:7" s="79" customFormat="1">
      <c r="A66" s="80" t="s">
        <v>216</v>
      </c>
      <c r="B66" s="81" t="s">
        <v>217</v>
      </c>
      <c r="C66" s="82"/>
      <c r="D66" s="82"/>
      <c r="E66" s="82"/>
    </row>
    <row r="67" spans="1:7" s="79" customFormat="1">
      <c r="A67" s="75" t="s">
        <v>218</v>
      </c>
      <c r="B67" s="76" t="s">
        <v>219</v>
      </c>
      <c r="C67" s="78">
        <f>SUM(C68)</f>
        <v>0</v>
      </c>
      <c r="D67" s="78">
        <f>SUM(D68)</f>
        <v>0</v>
      </c>
      <c r="E67" s="78">
        <f>SUM(E68)</f>
        <v>0</v>
      </c>
    </row>
    <row r="68" spans="1:7" s="79" customFormat="1">
      <c r="A68" s="80" t="s">
        <v>220</v>
      </c>
      <c r="B68" s="81" t="s">
        <v>221</v>
      </c>
      <c r="C68" s="82"/>
      <c r="D68" s="82"/>
      <c r="E68" s="82"/>
    </row>
    <row r="69" spans="1:7" s="79" customFormat="1">
      <c r="A69" s="75" t="s">
        <v>222</v>
      </c>
      <c r="B69" s="76" t="s">
        <v>223</v>
      </c>
      <c r="C69" s="78">
        <f>SUM(C70)</f>
        <v>0</v>
      </c>
      <c r="D69" s="78">
        <f>SUM(D70)</f>
        <v>0</v>
      </c>
      <c r="E69" s="78">
        <f>SUM(E70)</f>
        <v>0</v>
      </c>
    </row>
    <row r="70" spans="1:7" s="79" customFormat="1">
      <c r="A70" s="80" t="s">
        <v>224</v>
      </c>
      <c r="B70" s="81" t="s">
        <v>225</v>
      </c>
      <c r="C70" s="82"/>
      <c r="D70" s="82"/>
      <c r="E70" s="82"/>
    </row>
    <row r="71" spans="1:7" s="79" customFormat="1">
      <c r="A71" s="99">
        <v>10</v>
      </c>
      <c r="B71" s="100" t="s">
        <v>226</v>
      </c>
      <c r="C71" s="101">
        <f t="shared" ref="C71:E71" si="2">C74+C78+C80+C72+C76</f>
        <v>147500</v>
      </c>
      <c r="D71" s="101">
        <f t="shared" si="2"/>
        <v>170000</v>
      </c>
      <c r="E71" s="101">
        <f t="shared" si="2"/>
        <v>317500</v>
      </c>
      <c r="G71" s="102"/>
    </row>
    <row r="72" spans="1:7" s="79" customFormat="1">
      <c r="A72" s="75" t="s">
        <v>254</v>
      </c>
      <c r="B72" s="76" t="s">
        <v>251</v>
      </c>
      <c r="C72" s="78">
        <f>SUM(C73)</f>
        <v>0</v>
      </c>
      <c r="D72" s="78">
        <f>SUM(D73)</f>
        <v>0</v>
      </c>
      <c r="E72" s="78">
        <f>SUM(E73)</f>
        <v>0</v>
      </c>
      <c r="G72" s="102"/>
    </row>
    <row r="73" spans="1:7" s="79" customFormat="1">
      <c r="A73" s="80" t="s">
        <v>252</v>
      </c>
      <c r="B73" s="81" t="s">
        <v>253</v>
      </c>
      <c r="C73" s="82"/>
      <c r="D73" s="82"/>
      <c r="E73" s="82"/>
      <c r="G73" s="102"/>
    </row>
    <row r="74" spans="1:7" s="79" customFormat="1">
      <c r="A74" s="75">
        <v>104</v>
      </c>
      <c r="B74" s="76" t="s">
        <v>227</v>
      </c>
      <c r="C74" s="78">
        <f>SUM(C75)</f>
        <v>2100</v>
      </c>
      <c r="D74" s="78">
        <f>SUM(D75)</f>
        <v>0</v>
      </c>
      <c r="E74" s="78">
        <f>SUM(E75)</f>
        <v>2100</v>
      </c>
    </row>
    <row r="75" spans="1:7" s="79" customFormat="1">
      <c r="A75" s="80">
        <v>1040</v>
      </c>
      <c r="B75" s="81" t="s">
        <v>227</v>
      </c>
      <c r="C75" s="82">
        <v>2100</v>
      </c>
      <c r="D75" s="82">
        <v>0</v>
      </c>
      <c r="E75" s="82">
        <v>2100</v>
      </c>
    </row>
    <row r="76" spans="1:7" s="79" customFormat="1">
      <c r="A76" s="75" t="s">
        <v>255</v>
      </c>
      <c r="B76" s="76" t="s">
        <v>256</v>
      </c>
      <c r="C76" s="78">
        <f>SUM(C77)</f>
        <v>110000</v>
      </c>
      <c r="D76" s="78">
        <f>SUM(D77)</f>
        <v>0</v>
      </c>
      <c r="E76" s="78">
        <f>SUM(E77)</f>
        <v>110000</v>
      </c>
    </row>
    <row r="77" spans="1:7" s="79" customFormat="1">
      <c r="A77" s="80" t="s">
        <v>257</v>
      </c>
      <c r="B77" s="81" t="s">
        <v>256</v>
      </c>
      <c r="C77" s="82">
        <f>'POSEBNI DIO'!G363</f>
        <v>110000</v>
      </c>
      <c r="D77" s="82">
        <f>'POSEBNI DIO'!H363</f>
        <v>0</v>
      </c>
      <c r="E77" s="82">
        <f>'POSEBNI DIO'!I363</f>
        <v>110000</v>
      </c>
    </row>
    <row r="78" spans="1:7" s="79" customFormat="1">
      <c r="A78" s="75" t="s">
        <v>248</v>
      </c>
      <c r="B78" s="76" t="s">
        <v>249</v>
      </c>
      <c r="C78" s="78">
        <f>SUM(C79)</f>
        <v>30000</v>
      </c>
      <c r="D78" s="78">
        <f>SUM(D79)</f>
        <v>170000</v>
      </c>
      <c r="E78" s="78">
        <f>SUM(E79)</f>
        <v>200000</v>
      </c>
    </row>
    <row r="79" spans="1:7" s="79" customFormat="1">
      <c r="A79" s="80" t="s">
        <v>250</v>
      </c>
      <c r="B79" s="81" t="s">
        <v>249</v>
      </c>
      <c r="C79" s="82">
        <f>'POSEBNI DIO'!G322+'POSEBNI DIO'!G330</f>
        <v>30000</v>
      </c>
      <c r="D79" s="82">
        <f>'POSEBNI DIO'!H322+'POSEBNI DIO'!H330</f>
        <v>170000</v>
      </c>
      <c r="E79" s="82">
        <f>'POSEBNI DIO'!I322+'POSEBNI DIO'!I330</f>
        <v>200000</v>
      </c>
    </row>
    <row r="80" spans="1:7" s="79" customFormat="1" ht="25.15" customHeight="1">
      <c r="A80" s="75" t="s">
        <v>228</v>
      </c>
      <c r="B80" s="76" t="s">
        <v>229</v>
      </c>
      <c r="C80" s="78">
        <f>SUM(C81)</f>
        <v>5400</v>
      </c>
      <c r="D80" s="78">
        <f>SUM(D81)</f>
        <v>0</v>
      </c>
      <c r="E80" s="78">
        <f>SUM(E81)</f>
        <v>5400</v>
      </c>
    </row>
    <row r="81" spans="1:5" s="79" customFormat="1">
      <c r="A81" s="80" t="s">
        <v>230</v>
      </c>
      <c r="B81" s="81" t="s">
        <v>229</v>
      </c>
      <c r="C81" s="82">
        <f>'POSEBNI DIO'!G326-C75</f>
        <v>5400</v>
      </c>
      <c r="D81" s="82">
        <f>'POSEBNI DIO'!H326-D75</f>
        <v>0</v>
      </c>
      <c r="E81" s="82">
        <f>'POSEBNI DIO'!I326-E75</f>
        <v>5400</v>
      </c>
    </row>
    <row r="82" spans="1:5" s="79" customFormat="1">
      <c r="A82" s="103"/>
      <c r="B82" s="104" t="s">
        <v>231</v>
      </c>
      <c r="C82" s="105">
        <f t="shared" ref="C82:E82" si="3">C71+C63+C54+C40+C35+C20+C15+C11+C51</f>
        <v>1378250</v>
      </c>
      <c r="D82" s="105">
        <f t="shared" si="3"/>
        <v>370700</v>
      </c>
      <c r="E82" s="105">
        <f t="shared" si="3"/>
        <v>1748950</v>
      </c>
    </row>
    <row r="84" spans="1:5">
      <c r="C84" s="77"/>
      <c r="D84" s="77"/>
      <c r="E84" s="77"/>
    </row>
  </sheetData>
  <mergeCells count="6">
    <mergeCell ref="A10:B10"/>
    <mergeCell ref="A1:E1"/>
    <mergeCell ref="A3:E3"/>
    <mergeCell ref="A5:E5"/>
    <mergeCell ref="A7:E7"/>
    <mergeCell ref="A9:B9"/>
  </mergeCells>
  <pageMargins left="0.70866141732283472" right="0.70866141732283472" top="0.55118110236220474" bottom="0.59055118110236227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7"/>
  <sheetViews>
    <sheetView topLeftCell="A22" workbookViewId="0">
      <selection sqref="A1:I1"/>
    </sheetView>
  </sheetViews>
  <sheetFormatPr defaultRowHeight="12.75"/>
  <cols>
    <col min="1" max="1" width="1.125" style="1" customWidth="1"/>
    <col min="2" max="2" width="2.25" style="1" customWidth="1"/>
    <col min="3" max="3" width="5.75" style="1" customWidth="1"/>
    <col min="4" max="4" width="4.75" style="1" customWidth="1"/>
    <col min="5" max="5" width="58.125" style="1" customWidth="1"/>
    <col min="6" max="6" width="11.125" style="1" customWidth="1"/>
    <col min="7" max="9" width="13.75" style="1" customWidth="1"/>
    <col min="10" max="251" width="9.125" style="1"/>
    <col min="252" max="252" width="1.125" style="1" customWidth="1"/>
    <col min="253" max="253" width="2.25" style="1" customWidth="1"/>
    <col min="254" max="254" width="5.75" style="1" customWidth="1"/>
    <col min="255" max="255" width="4.75" style="1" customWidth="1"/>
    <col min="256" max="256" width="52.875" style="1" customWidth="1"/>
    <col min="257" max="257" width="3.75" style="1" customWidth="1"/>
    <col min="258" max="258" width="8.75" style="1" customWidth="1"/>
    <col min="259" max="259" width="2.125" style="1" customWidth="1"/>
    <col min="260" max="260" width="1.25" style="1" customWidth="1"/>
    <col min="261" max="263" width="13.75" style="1" customWidth="1"/>
    <col min="264" max="507" width="9.125" style="1"/>
    <col min="508" max="508" width="1.125" style="1" customWidth="1"/>
    <col min="509" max="509" width="2.25" style="1" customWidth="1"/>
    <col min="510" max="510" width="5.75" style="1" customWidth="1"/>
    <col min="511" max="511" width="4.75" style="1" customWidth="1"/>
    <col min="512" max="512" width="52.875" style="1" customWidth="1"/>
    <col min="513" max="513" width="3.75" style="1" customWidth="1"/>
    <col min="514" max="514" width="8.75" style="1" customWidth="1"/>
    <col min="515" max="515" width="2.125" style="1" customWidth="1"/>
    <col min="516" max="516" width="1.25" style="1" customWidth="1"/>
    <col min="517" max="519" width="13.75" style="1" customWidth="1"/>
    <col min="520" max="763" width="9.125" style="1"/>
    <col min="764" max="764" width="1.125" style="1" customWidth="1"/>
    <col min="765" max="765" width="2.25" style="1" customWidth="1"/>
    <col min="766" max="766" width="5.75" style="1" customWidth="1"/>
    <col min="767" max="767" width="4.75" style="1" customWidth="1"/>
    <col min="768" max="768" width="52.875" style="1" customWidth="1"/>
    <col min="769" max="769" width="3.75" style="1" customWidth="1"/>
    <col min="770" max="770" width="8.75" style="1" customWidth="1"/>
    <col min="771" max="771" width="2.125" style="1" customWidth="1"/>
    <col min="772" max="772" width="1.25" style="1" customWidth="1"/>
    <col min="773" max="775" width="13.75" style="1" customWidth="1"/>
    <col min="776" max="1019" width="9.125" style="1"/>
    <col min="1020" max="1020" width="1.125" style="1" customWidth="1"/>
    <col min="1021" max="1021" width="2.25" style="1" customWidth="1"/>
    <col min="1022" max="1022" width="5.75" style="1" customWidth="1"/>
    <col min="1023" max="1023" width="4.75" style="1" customWidth="1"/>
    <col min="1024" max="1024" width="52.875" style="1" customWidth="1"/>
    <col min="1025" max="1025" width="3.75" style="1" customWidth="1"/>
    <col min="1026" max="1026" width="8.75" style="1" customWidth="1"/>
    <col min="1027" max="1027" width="2.125" style="1" customWidth="1"/>
    <col min="1028" max="1028" width="1.25" style="1" customWidth="1"/>
    <col min="1029" max="1031" width="13.75" style="1" customWidth="1"/>
    <col min="1032" max="1275" width="9.125" style="1"/>
    <col min="1276" max="1276" width="1.125" style="1" customWidth="1"/>
    <col min="1277" max="1277" width="2.25" style="1" customWidth="1"/>
    <col min="1278" max="1278" width="5.75" style="1" customWidth="1"/>
    <col min="1279" max="1279" width="4.75" style="1" customWidth="1"/>
    <col min="1280" max="1280" width="52.875" style="1" customWidth="1"/>
    <col min="1281" max="1281" width="3.75" style="1" customWidth="1"/>
    <col min="1282" max="1282" width="8.75" style="1" customWidth="1"/>
    <col min="1283" max="1283" width="2.125" style="1" customWidth="1"/>
    <col min="1284" max="1284" width="1.25" style="1" customWidth="1"/>
    <col min="1285" max="1287" width="13.75" style="1" customWidth="1"/>
    <col min="1288" max="1531" width="9.125" style="1"/>
    <col min="1532" max="1532" width="1.125" style="1" customWidth="1"/>
    <col min="1533" max="1533" width="2.25" style="1" customWidth="1"/>
    <col min="1534" max="1534" width="5.75" style="1" customWidth="1"/>
    <col min="1535" max="1535" width="4.75" style="1" customWidth="1"/>
    <col min="1536" max="1536" width="52.875" style="1" customWidth="1"/>
    <col min="1537" max="1537" width="3.75" style="1" customWidth="1"/>
    <col min="1538" max="1538" width="8.75" style="1" customWidth="1"/>
    <col min="1539" max="1539" width="2.125" style="1" customWidth="1"/>
    <col min="1540" max="1540" width="1.25" style="1" customWidth="1"/>
    <col min="1541" max="1543" width="13.75" style="1" customWidth="1"/>
    <col min="1544" max="1787" width="9.125" style="1"/>
    <col min="1788" max="1788" width="1.125" style="1" customWidth="1"/>
    <col min="1789" max="1789" width="2.25" style="1" customWidth="1"/>
    <col min="1790" max="1790" width="5.75" style="1" customWidth="1"/>
    <col min="1791" max="1791" width="4.75" style="1" customWidth="1"/>
    <col min="1792" max="1792" width="52.875" style="1" customWidth="1"/>
    <col min="1793" max="1793" width="3.75" style="1" customWidth="1"/>
    <col min="1794" max="1794" width="8.75" style="1" customWidth="1"/>
    <col min="1795" max="1795" width="2.125" style="1" customWidth="1"/>
    <col min="1796" max="1796" width="1.25" style="1" customWidth="1"/>
    <col min="1797" max="1799" width="13.75" style="1" customWidth="1"/>
    <col min="1800" max="2043" width="9.125" style="1"/>
    <col min="2044" max="2044" width="1.125" style="1" customWidth="1"/>
    <col min="2045" max="2045" width="2.25" style="1" customWidth="1"/>
    <col min="2046" max="2046" width="5.75" style="1" customWidth="1"/>
    <col min="2047" max="2047" width="4.75" style="1" customWidth="1"/>
    <col min="2048" max="2048" width="52.875" style="1" customWidth="1"/>
    <col min="2049" max="2049" width="3.75" style="1" customWidth="1"/>
    <col min="2050" max="2050" width="8.75" style="1" customWidth="1"/>
    <col min="2051" max="2051" width="2.125" style="1" customWidth="1"/>
    <col min="2052" max="2052" width="1.25" style="1" customWidth="1"/>
    <col min="2053" max="2055" width="13.75" style="1" customWidth="1"/>
    <col min="2056" max="2299" width="9.125" style="1"/>
    <col min="2300" max="2300" width="1.125" style="1" customWidth="1"/>
    <col min="2301" max="2301" width="2.25" style="1" customWidth="1"/>
    <col min="2302" max="2302" width="5.75" style="1" customWidth="1"/>
    <col min="2303" max="2303" width="4.75" style="1" customWidth="1"/>
    <col min="2304" max="2304" width="52.875" style="1" customWidth="1"/>
    <col min="2305" max="2305" width="3.75" style="1" customWidth="1"/>
    <col min="2306" max="2306" width="8.75" style="1" customWidth="1"/>
    <col min="2307" max="2307" width="2.125" style="1" customWidth="1"/>
    <col min="2308" max="2308" width="1.25" style="1" customWidth="1"/>
    <col min="2309" max="2311" width="13.75" style="1" customWidth="1"/>
    <col min="2312" max="2555" width="9.125" style="1"/>
    <col min="2556" max="2556" width="1.125" style="1" customWidth="1"/>
    <col min="2557" max="2557" width="2.25" style="1" customWidth="1"/>
    <col min="2558" max="2558" width="5.75" style="1" customWidth="1"/>
    <col min="2559" max="2559" width="4.75" style="1" customWidth="1"/>
    <col min="2560" max="2560" width="52.875" style="1" customWidth="1"/>
    <col min="2561" max="2561" width="3.75" style="1" customWidth="1"/>
    <col min="2562" max="2562" width="8.75" style="1" customWidth="1"/>
    <col min="2563" max="2563" width="2.125" style="1" customWidth="1"/>
    <col min="2564" max="2564" width="1.25" style="1" customWidth="1"/>
    <col min="2565" max="2567" width="13.75" style="1" customWidth="1"/>
    <col min="2568" max="2811" width="9.125" style="1"/>
    <col min="2812" max="2812" width="1.125" style="1" customWidth="1"/>
    <col min="2813" max="2813" width="2.25" style="1" customWidth="1"/>
    <col min="2814" max="2814" width="5.75" style="1" customWidth="1"/>
    <col min="2815" max="2815" width="4.75" style="1" customWidth="1"/>
    <col min="2816" max="2816" width="52.875" style="1" customWidth="1"/>
    <col min="2817" max="2817" width="3.75" style="1" customWidth="1"/>
    <col min="2818" max="2818" width="8.75" style="1" customWidth="1"/>
    <col min="2819" max="2819" width="2.125" style="1" customWidth="1"/>
    <col min="2820" max="2820" width="1.25" style="1" customWidth="1"/>
    <col min="2821" max="2823" width="13.75" style="1" customWidth="1"/>
    <col min="2824" max="3067" width="9.125" style="1"/>
    <col min="3068" max="3068" width="1.125" style="1" customWidth="1"/>
    <col min="3069" max="3069" width="2.25" style="1" customWidth="1"/>
    <col min="3070" max="3070" width="5.75" style="1" customWidth="1"/>
    <col min="3071" max="3071" width="4.75" style="1" customWidth="1"/>
    <col min="3072" max="3072" width="52.875" style="1" customWidth="1"/>
    <col min="3073" max="3073" width="3.75" style="1" customWidth="1"/>
    <col min="3074" max="3074" width="8.75" style="1" customWidth="1"/>
    <col min="3075" max="3075" width="2.125" style="1" customWidth="1"/>
    <col min="3076" max="3076" width="1.25" style="1" customWidth="1"/>
    <col min="3077" max="3079" width="13.75" style="1" customWidth="1"/>
    <col min="3080" max="3323" width="9.125" style="1"/>
    <col min="3324" max="3324" width="1.125" style="1" customWidth="1"/>
    <col min="3325" max="3325" width="2.25" style="1" customWidth="1"/>
    <col min="3326" max="3326" width="5.75" style="1" customWidth="1"/>
    <col min="3327" max="3327" width="4.75" style="1" customWidth="1"/>
    <col min="3328" max="3328" width="52.875" style="1" customWidth="1"/>
    <col min="3329" max="3329" width="3.75" style="1" customWidth="1"/>
    <col min="3330" max="3330" width="8.75" style="1" customWidth="1"/>
    <col min="3331" max="3331" width="2.125" style="1" customWidth="1"/>
    <col min="3332" max="3332" width="1.25" style="1" customWidth="1"/>
    <col min="3333" max="3335" width="13.75" style="1" customWidth="1"/>
    <col min="3336" max="3579" width="9.125" style="1"/>
    <col min="3580" max="3580" width="1.125" style="1" customWidth="1"/>
    <col min="3581" max="3581" width="2.25" style="1" customWidth="1"/>
    <col min="3582" max="3582" width="5.75" style="1" customWidth="1"/>
    <col min="3583" max="3583" width="4.75" style="1" customWidth="1"/>
    <col min="3584" max="3584" width="52.875" style="1" customWidth="1"/>
    <col min="3585" max="3585" width="3.75" style="1" customWidth="1"/>
    <col min="3586" max="3586" width="8.75" style="1" customWidth="1"/>
    <col min="3587" max="3587" width="2.125" style="1" customWidth="1"/>
    <col min="3588" max="3588" width="1.25" style="1" customWidth="1"/>
    <col min="3589" max="3591" width="13.75" style="1" customWidth="1"/>
    <col min="3592" max="3835" width="9.125" style="1"/>
    <col min="3836" max="3836" width="1.125" style="1" customWidth="1"/>
    <col min="3837" max="3837" width="2.25" style="1" customWidth="1"/>
    <col min="3838" max="3838" width="5.75" style="1" customWidth="1"/>
    <col min="3839" max="3839" width="4.75" style="1" customWidth="1"/>
    <col min="3840" max="3840" width="52.875" style="1" customWidth="1"/>
    <col min="3841" max="3841" width="3.75" style="1" customWidth="1"/>
    <col min="3842" max="3842" width="8.75" style="1" customWidth="1"/>
    <col min="3843" max="3843" width="2.125" style="1" customWidth="1"/>
    <col min="3844" max="3844" width="1.25" style="1" customWidth="1"/>
    <col min="3845" max="3847" width="13.75" style="1" customWidth="1"/>
    <col min="3848" max="4091" width="9.125" style="1"/>
    <col min="4092" max="4092" width="1.125" style="1" customWidth="1"/>
    <col min="4093" max="4093" width="2.25" style="1" customWidth="1"/>
    <col min="4094" max="4094" width="5.75" style="1" customWidth="1"/>
    <col min="4095" max="4095" width="4.75" style="1" customWidth="1"/>
    <col min="4096" max="4096" width="52.875" style="1" customWidth="1"/>
    <col min="4097" max="4097" width="3.75" style="1" customWidth="1"/>
    <col min="4098" max="4098" width="8.75" style="1" customWidth="1"/>
    <col min="4099" max="4099" width="2.125" style="1" customWidth="1"/>
    <col min="4100" max="4100" width="1.25" style="1" customWidth="1"/>
    <col min="4101" max="4103" width="13.75" style="1" customWidth="1"/>
    <col min="4104" max="4347" width="9.125" style="1"/>
    <col min="4348" max="4348" width="1.125" style="1" customWidth="1"/>
    <col min="4349" max="4349" width="2.25" style="1" customWidth="1"/>
    <col min="4350" max="4350" width="5.75" style="1" customWidth="1"/>
    <col min="4351" max="4351" width="4.75" style="1" customWidth="1"/>
    <col min="4352" max="4352" width="52.875" style="1" customWidth="1"/>
    <col min="4353" max="4353" width="3.75" style="1" customWidth="1"/>
    <col min="4354" max="4354" width="8.75" style="1" customWidth="1"/>
    <col min="4355" max="4355" width="2.125" style="1" customWidth="1"/>
    <col min="4356" max="4356" width="1.25" style="1" customWidth="1"/>
    <col min="4357" max="4359" width="13.75" style="1" customWidth="1"/>
    <col min="4360" max="4603" width="9.125" style="1"/>
    <col min="4604" max="4604" width="1.125" style="1" customWidth="1"/>
    <col min="4605" max="4605" width="2.25" style="1" customWidth="1"/>
    <col min="4606" max="4606" width="5.75" style="1" customWidth="1"/>
    <col min="4607" max="4607" width="4.75" style="1" customWidth="1"/>
    <col min="4608" max="4608" width="52.875" style="1" customWidth="1"/>
    <col min="4609" max="4609" width="3.75" style="1" customWidth="1"/>
    <col min="4610" max="4610" width="8.75" style="1" customWidth="1"/>
    <col min="4611" max="4611" width="2.125" style="1" customWidth="1"/>
    <col min="4612" max="4612" width="1.25" style="1" customWidth="1"/>
    <col min="4613" max="4615" width="13.75" style="1" customWidth="1"/>
    <col min="4616" max="4859" width="9.125" style="1"/>
    <col min="4860" max="4860" width="1.125" style="1" customWidth="1"/>
    <col min="4861" max="4861" width="2.25" style="1" customWidth="1"/>
    <col min="4862" max="4862" width="5.75" style="1" customWidth="1"/>
    <col min="4863" max="4863" width="4.75" style="1" customWidth="1"/>
    <col min="4864" max="4864" width="52.875" style="1" customWidth="1"/>
    <col min="4865" max="4865" width="3.75" style="1" customWidth="1"/>
    <col min="4866" max="4866" width="8.75" style="1" customWidth="1"/>
    <col min="4867" max="4867" width="2.125" style="1" customWidth="1"/>
    <col min="4868" max="4868" width="1.25" style="1" customWidth="1"/>
    <col min="4869" max="4871" width="13.75" style="1" customWidth="1"/>
    <col min="4872" max="5115" width="9.125" style="1"/>
    <col min="5116" max="5116" width="1.125" style="1" customWidth="1"/>
    <col min="5117" max="5117" width="2.25" style="1" customWidth="1"/>
    <col min="5118" max="5118" width="5.75" style="1" customWidth="1"/>
    <col min="5119" max="5119" width="4.75" style="1" customWidth="1"/>
    <col min="5120" max="5120" width="52.875" style="1" customWidth="1"/>
    <col min="5121" max="5121" width="3.75" style="1" customWidth="1"/>
    <col min="5122" max="5122" width="8.75" style="1" customWidth="1"/>
    <col min="5123" max="5123" width="2.125" style="1" customWidth="1"/>
    <col min="5124" max="5124" width="1.25" style="1" customWidth="1"/>
    <col min="5125" max="5127" width="13.75" style="1" customWidth="1"/>
    <col min="5128" max="5371" width="9.125" style="1"/>
    <col min="5372" max="5372" width="1.125" style="1" customWidth="1"/>
    <col min="5373" max="5373" width="2.25" style="1" customWidth="1"/>
    <col min="5374" max="5374" width="5.75" style="1" customWidth="1"/>
    <col min="5375" max="5375" width="4.75" style="1" customWidth="1"/>
    <col min="5376" max="5376" width="52.875" style="1" customWidth="1"/>
    <col min="5377" max="5377" width="3.75" style="1" customWidth="1"/>
    <col min="5378" max="5378" width="8.75" style="1" customWidth="1"/>
    <col min="5379" max="5379" width="2.125" style="1" customWidth="1"/>
    <col min="5380" max="5380" width="1.25" style="1" customWidth="1"/>
    <col min="5381" max="5383" width="13.75" style="1" customWidth="1"/>
    <col min="5384" max="5627" width="9.125" style="1"/>
    <col min="5628" max="5628" width="1.125" style="1" customWidth="1"/>
    <col min="5629" max="5629" width="2.25" style="1" customWidth="1"/>
    <col min="5630" max="5630" width="5.75" style="1" customWidth="1"/>
    <col min="5631" max="5631" width="4.75" style="1" customWidth="1"/>
    <col min="5632" max="5632" width="52.875" style="1" customWidth="1"/>
    <col min="5633" max="5633" width="3.75" style="1" customWidth="1"/>
    <col min="5634" max="5634" width="8.75" style="1" customWidth="1"/>
    <col min="5635" max="5635" width="2.125" style="1" customWidth="1"/>
    <col min="5636" max="5636" width="1.25" style="1" customWidth="1"/>
    <col min="5637" max="5639" width="13.75" style="1" customWidth="1"/>
    <col min="5640" max="5883" width="9.125" style="1"/>
    <col min="5884" max="5884" width="1.125" style="1" customWidth="1"/>
    <col min="5885" max="5885" width="2.25" style="1" customWidth="1"/>
    <col min="5886" max="5886" width="5.75" style="1" customWidth="1"/>
    <col min="5887" max="5887" width="4.75" style="1" customWidth="1"/>
    <col min="5888" max="5888" width="52.875" style="1" customWidth="1"/>
    <col min="5889" max="5889" width="3.75" style="1" customWidth="1"/>
    <col min="5890" max="5890" width="8.75" style="1" customWidth="1"/>
    <col min="5891" max="5891" width="2.125" style="1" customWidth="1"/>
    <col min="5892" max="5892" width="1.25" style="1" customWidth="1"/>
    <col min="5893" max="5895" width="13.75" style="1" customWidth="1"/>
    <col min="5896" max="6139" width="9.125" style="1"/>
    <col min="6140" max="6140" width="1.125" style="1" customWidth="1"/>
    <col min="6141" max="6141" width="2.25" style="1" customWidth="1"/>
    <col min="6142" max="6142" width="5.75" style="1" customWidth="1"/>
    <col min="6143" max="6143" width="4.75" style="1" customWidth="1"/>
    <col min="6144" max="6144" width="52.875" style="1" customWidth="1"/>
    <col min="6145" max="6145" width="3.75" style="1" customWidth="1"/>
    <col min="6146" max="6146" width="8.75" style="1" customWidth="1"/>
    <col min="6147" max="6147" width="2.125" style="1" customWidth="1"/>
    <col min="6148" max="6148" width="1.25" style="1" customWidth="1"/>
    <col min="6149" max="6151" width="13.75" style="1" customWidth="1"/>
    <col min="6152" max="6395" width="9.125" style="1"/>
    <col min="6396" max="6396" width="1.125" style="1" customWidth="1"/>
    <col min="6397" max="6397" width="2.25" style="1" customWidth="1"/>
    <col min="6398" max="6398" width="5.75" style="1" customWidth="1"/>
    <col min="6399" max="6399" width="4.75" style="1" customWidth="1"/>
    <col min="6400" max="6400" width="52.875" style="1" customWidth="1"/>
    <col min="6401" max="6401" width="3.75" style="1" customWidth="1"/>
    <col min="6402" max="6402" width="8.75" style="1" customWidth="1"/>
    <col min="6403" max="6403" width="2.125" style="1" customWidth="1"/>
    <col min="6404" max="6404" width="1.25" style="1" customWidth="1"/>
    <col min="6405" max="6407" width="13.75" style="1" customWidth="1"/>
    <col min="6408" max="6651" width="9.125" style="1"/>
    <col min="6652" max="6652" width="1.125" style="1" customWidth="1"/>
    <col min="6653" max="6653" width="2.25" style="1" customWidth="1"/>
    <col min="6654" max="6654" width="5.75" style="1" customWidth="1"/>
    <col min="6655" max="6655" width="4.75" style="1" customWidth="1"/>
    <col min="6656" max="6656" width="52.875" style="1" customWidth="1"/>
    <col min="6657" max="6657" width="3.75" style="1" customWidth="1"/>
    <col min="6658" max="6658" width="8.75" style="1" customWidth="1"/>
    <col min="6659" max="6659" width="2.125" style="1" customWidth="1"/>
    <col min="6660" max="6660" width="1.25" style="1" customWidth="1"/>
    <col min="6661" max="6663" width="13.75" style="1" customWidth="1"/>
    <col min="6664" max="6907" width="9.125" style="1"/>
    <col min="6908" max="6908" width="1.125" style="1" customWidth="1"/>
    <col min="6909" max="6909" width="2.25" style="1" customWidth="1"/>
    <col min="6910" max="6910" width="5.75" style="1" customWidth="1"/>
    <col min="6911" max="6911" width="4.75" style="1" customWidth="1"/>
    <col min="6912" max="6912" width="52.875" style="1" customWidth="1"/>
    <col min="6913" max="6913" width="3.75" style="1" customWidth="1"/>
    <col min="6914" max="6914" width="8.75" style="1" customWidth="1"/>
    <col min="6915" max="6915" width="2.125" style="1" customWidth="1"/>
    <col min="6916" max="6916" width="1.25" style="1" customWidth="1"/>
    <col min="6917" max="6919" width="13.75" style="1" customWidth="1"/>
    <col min="6920" max="7163" width="9.125" style="1"/>
    <col min="7164" max="7164" width="1.125" style="1" customWidth="1"/>
    <col min="7165" max="7165" width="2.25" style="1" customWidth="1"/>
    <col min="7166" max="7166" width="5.75" style="1" customWidth="1"/>
    <col min="7167" max="7167" width="4.75" style="1" customWidth="1"/>
    <col min="7168" max="7168" width="52.875" style="1" customWidth="1"/>
    <col min="7169" max="7169" width="3.75" style="1" customWidth="1"/>
    <col min="7170" max="7170" width="8.75" style="1" customWidth="1"/>
    <col min="7171" max="7171" width="2.125" style="1" customWidth="1"/>
    <col min="7172" max="7172" width="1.25" style="1" customWidth="1"/>
    <col min="7173" max="7175" width="13.75" style="1" customWidth="1"/>
    <col min="7176" max="7419" width="9.125" style="1"/>
    <col min="7420" max="7420" width="1.125" style="1" customWidth="1"/>
    <col min="7421" max="7421" width="2.25" style="1" customWidth="1"/>
    <col min="7422" max="7422" width="5.75" style="1" customWidth="1"/>
    <col min="7423" max="7423" width="4.75" style="1" customWidth="1"/>
    <col min="7424" max="7424" width="52.875" style="1" customWidth="1"/>
    <col min="7425" max="7425" width="3.75" style="1" customWidth="1"/>
    <col min="7426" max="7426" width="8.75" style="1" customWidth="1"/>
    <col min="7427" max="7427" width="2.125" style="1" customWidth="1"/>
    <col min="7428" max="7428" width="1.25" style="1" customWidth="1"/>
    <col min="7429" max="7431" width="13.75" style="1" customWidth="1"/>
    <col min="7432" max="7675" width="9.125" style="1"/>
    <col min="7676" max="7676" width="1.125" style="1" customWidth="1"/>
    <col min="7677" max="7677" width="2.25" style="1" customWidth="1"/>
    <col min="7678" max="7678" width="5.75" style="1" customWidth="1"/>
    <col min="7679" max="7679" width="4.75" style="1" customWidth="1"/>
    <col min="7680" max="7680" width="52.875" style="1" customWidth="1"/>
    <col min="7681" max="7681" width="3.75" style="1" customWidth="1"/>
    <col min="7682" max="7682" width="8.75" style="1" customWidth="1"/>
    <col min="7683" max="7683" width="2.125" style="1" customWidth="1"/>
    <col min="7684" max="7684" width="1.25" style="1" customWidth="1"/>
    <col min="7685" max="7687" width="13.75" style="1" customWidth="1"/>
    <col min="7688" max="7931" width="9.125" style="1"/>
    <col min="7932" max="7932" width="1.125" style="1" customWidth="1"/>
    <col min="7933" max="7933" width="2.25" style="1" customWidth="1"/>
    <col min="7934" max="7934" width="5.75" style="1" customWidth="1"/>
    <col min="7935" max="7935" width="4.75" style="1" customWidth="1"/>
    <col min="7936" max="7936" width="52.875" style="1" customWidth="1"/>
    <col min="7937" max="7937" width="3.75" style="1" customWidth="1"/>
    <col min="7938" max="7938" width="8.75" style="1" customWidth="1"/>
    <col min="7939" max="7939" width="2.125" style="1" customWidth="1"/>
    <col min="7940" max="7940" width="1.25" style="1" customWidth="1"/>
    <col min="7941" max="7943" width="13.75" style="1" customWidth="1"/>
    <col min="7944" max="8187" width="9.125" style="1"/>
    <col min="8188" max="8188" width="1.125" style="1" customWidth="1"/>
    <col min="8189" max="8189" width="2.25" style="1" customWidth="1"/>
    <col min="8190" max="8190" width="5.75" style="1" customWidth="1"/>
    <col min="8191" max="8191" width="4.75" style="1" customWidth="1"/>
    <col min="8192" max="8192" width="52.875" style="1" customWidth="1"/>
    <col min="8193" max="8193" width="3.75" style="1" customWidth="1"/>
    <col min="8194" max="8194" width="8.75" style="1" customWidth="1"/>
    <col min="8195" max="8195" width="2.125" style="1" customWidth="1"/>
    <col min="8196" max="8196" width="1.25" style="1" customWidth="1"/>
    <col min="8197" max="8199" width="13.75" style="1" customWidth="1"/>
    <col min="8200" max="8443" width="9.125" style="1"/>
    <col min="8444" max="8444" width="1.125" style="1" customWidth="1"/>
    <col min="8445" max="8445" width="2.25" style="1" customWidth="1"/>
    <col min="8446" max="8446" width="5.75" style="1" customWidth="1"/>
    <col min="8447" max="8447" width="4.75" style="1" customWidth="1"/>
    <col min="8448" max="8448" width="52.875" style="1" customWidth="1"/>
    <col min="8449" max="8449" width="3.75" style="1" customWidth="1"/>
    <col min="8450" max="8450" width="8.75" style="1" customWidth="1"/>
    <col min="8451" max="8451" width="2.125" style="1" customWidth="1"/>
    <col min="8452" max="8452" width="1.25" style="1" customWidth="1"/>
    <col min="8453" max="8455" width="13.75" style="1" customWidth="1"/>
    <col min="8456" max="8699" width="9.125" style="1"/>
    <col min="8700" max="8700" width="1.125" style="1" customWidth="1"/>
    <col min="8701" max="8701" width="2.25" style="1" customWidth="1"/>
    <col min="8702" max="8702" width="5.75" style="1" customWidth="1"/>
    <col min="8703" max="8703" width="4.75" style="1" customWidth="1"/>
    <col min="8704" max="8704" width="52.875" style="1" customWidth="1"/>
    <col min="8705" max="8705" width="3.75" style="1" customWidth="1"/>
    <col min="8706" max="8706" width="8.75" style="1" customWidth="1"/>
    <col min="8707" max="8707" width="2.125" style="1" customWidth="1"/>
    <col min="8708" max="8708" width="1.25" style="1" customWidth="1"/>
    <col min="8709" max="8711" width="13.75" style="1" customWidth="1"/>
    <col min="8712" max="8955" width="9.125" style="1"/>
    <col min="8956" max="8956" width="1.125" style="1" customWidth="1"/>
    <col min="8957" max="8957" width="2.25" style="1" customWidth="1"/>
    <col min="8958" max="8958" width="5.75" style="1" customWidth="1"/>
    <col min="8959" max="8959" width="4.75" style="1" customWidth="1"/>
    <col min="8960" max="8960" width="52.875" style="1" customWidth="1"/>
    <col min="8961" max="8961" width="3.75" style="1" customWidth="1"/>
    <col min="8962" max="8962" width="8.75" style="1" customWidth="1"/>
    <col min="8963" max="8963" width="2.125" style="1" customWidth="1"/>
    <col min="8964" max="8964" width="1.25" style="1" customWidth="1"/>
    <col min="8965" max="8967" width="13.75" style="1" customWidth="1"/>
    <col min="8968" max="9211" width="9.125" style="1"/>
    <col min="9212" max="9212" width="1.125" style="1" customWidth="1"/>
    <col min="9213" max="9213" width="2.25" style="1" customWidth="1"/>
    <col min="9214" max="9214" width="5.75" style="1" customWidth="1"/>
    <col min="9215" max="9215" width="4.75" style="1" customWidth="1"/>
    <col min="9216" max="9216" width="52.875" style="1" customWidth="1"/>
    <col min="9217" max="9217" width="3.75" style="1" customWidth="1"/>
    <col min="9218" max="9218" width="8.75" style="1" customWidth="1"/>
    <col min="9219" max="9219" width="2.125" style="1" customWidth="1"/>
    <col min="9220" max="9220" width="1.25" style="1" customWidth="1"/>
    <col min="9221" max="9223" width="13.75" style="1" customWidth="1"/>
    <col min="9224" max="9467" width="9.125" style="1"/>
    <col min="9468" max="9468" width="1.125" style="1" customWidth="1"/>
    <col min="9469" max="9469" width="2.25" style="1" customWidth="1"/>
    <col min="9470" max="9470" width="5.75" style="1" customWidth="1"/>
    <col min="9471" max="9471" width="4.75" style="1" customWidth="1"/>
    <col min="9472" max="9472" width="52.875" style="1" customWidth="1"/>
    <col min="9473" max="9473" width="3.75" style="1" customWidth="1"/>
    <col min="9474" max="9474" width="8.75" style="1" customWidth="1"/>
    <col min="9475" max="9475" width="2.125" style="1" customWidth="1"/>
    <col min="9476" max="9476" width="1.25" style="1" customWidth="1"/>
    <col min="9477" max="9479" width="13.75" style="1" customWidth="1"/>
    <col min="9480" max="9723" width="9.125" style="1"/>
    <col min="9724" max="9724" width="1.125" style="1" customWidth="1"/>
    <col min="9725" max="9725" width="2.25" style="1" customWidth="1"/>
    <col min="9726" max="9726" width="5.75" style="1" customWidth="1"/>
    <col min="9727" max="9727" width="4.75" style="1" customWidth="1"/>
    <col min="9728" max="9728" width="52.875" style="1" customWidth="1"/>
    <col min="9729" max="9729" width="3.75" style="1" customWidth="1"/>
    <col min="9730" max="9730" width="8.75" style="1" customWidth="1"/>
    <col min="9731" max="9731" width="2.125" style="1" customWidth="1"/>
    <col min="9732" max="9732" width="1.25" style="1" customWidth="1"/>
    <col min="9733" max="9735" width="13.75" style="1" customWidth="1"/>
    <col min="9736" max="9979" width="9.125" style="1"/>
    <col min="9980" max="9980" width="1.125" style="1" customWidth="1"/>
    <col min="9981" max="9981" width="2.25" style="1" customWidth="1"/>
    <col min="9982" max="9982" width="5.75" style="1" customWidth="1"/>
    <col min="9983" max="9983" width="4.75" style="1" customWidth="1"/>
    <col min="9984" max="9984" width="52.875" style="1" customWidth="1"/>
    <col min="9985" max="9985" width="3.75" style="1" customWidth="1"/>
    <col min="9986" max="9986" width="8.75" style="1" customWidth="1"/>
    <col min="9987" max="9987" width="2.125" style="1" customWidth="1"/>
    <col min="9988" max="9988" width="1.25" style="1" customWidth="1"/>
    <col min="9989" max="9991" width="13.75" style="1" customWidth="1"/>
    <col min="9992" max="10235" width="9.125" style="1"/>
    <col min="10236" max="10236" width="1.125" style="1" customWidth="1"/>
    <col min="10237" max="10237" width="2.25" style="1" customWidth="1"/>
    <col min="10238" max="10238" width="5.75" style="1" customWidth="1"/>
    <col min="10239" max="10239" width="4.75" style="1" customWidth="1"/>
    <col min="10240" max="10240" width="52.875" style="1" customWidth="1"/>
    <col min="10241" max="10241" width="3.75" style="1" customWidth="1"/>
    <col min="10242" max="10242" width="8.75" style="1" customWidth="1"/>
    <col min="10243" max="10243" width="2.125" style="1" customWidth="1"/>
    <col min="10244" max="10244" width="1.25" style="1" customWidth="1"/>
    <col min="10245" max="10247" width="13.75" style="1" customWidth="1"/>
    <col min="10248" max="10491" width="9.125" style="1"/>
    <col min="10492" max="10492" width="1.125" style="1" customWidth="1"/>
    <col min="10493" max="10493" width="2.25" style="1" customWidth="1"/>
    <col min="10494" max="10494" width="5.75" style="1" customWidth="1"/>
    <col min="10495" max="10495" width="4.75" style="1" customWidth="1"/>
    <col min="10496" max="10496" width="52.875" style="1" customWidth="1"/>
    <col min="10497" max="10497" width="3.75" style="1" customWidth="1"/>
    <col min="10498" max="10498" width="8.75" style="1" customWidth="1"/>
    <col min="10499" max="10499" width="2.125" style="1" customWidth="1"/>
    <col min="10500" max="10500" width="1.25" style="1" customWidth="1"/>
    <col min="10501" max="10503" width="13.75" style="1" customWidth="1"/>
    <col min="10504" max="10747" width="9.125" style="1"/>
    <col min="10748" max="10748" width="1.125" style="1" customWidth="1"/>
    <col min="10749" max="10749" width="2.25" style="1" customWidth="1"/>
    <col min="10750" max="10750" width="5.75" style="1" customWidth="1"/>
    <col min="10751" max="10751" width="4.75" style="1" customWidth="1"/>
    <col min="10752" max="10752" width="52.875" style="1" customWidth="1"/>
    <col min="10753" max="10753" width="3.75" style="1" customWidth="1"/>
    <col min="10754" max="10754" width="8.75" style="1" customWidth="1"/>
    <col min="10755" max="10755" width="2.125" style="1" customWidth="1"/>
    <col min="10756" max="10756" width="1.25" style="1" customWidth="1"/>
    <col min="10757" max="10759" width="13.75" style="1" customWidth="1"/>
    <col min="10760" max="11003" width="9.125" style="1"/>
    <col min="11004" max="11004" width="1.125" style="1" customWidth="1"/>
    <col min="11005" max="11005" width="2.25" style="1" customWidth="1"/>
    <col min="11006" max="11006" width="5.75" style="1" customWidth="1"/>
    <col min="11007" max="11007" width="4.75" style="1" customWidth="1"/>
    <col min="11008" max="11008" width="52.875" style="1" customWidth="1"/>
    <col min="11009" max="11009" width="3.75" style="1" customWidth="1"/>
    <col min="11010" max="11010" width="8.75" style="1" customWidth="1"/>
    <col min="11011" max="11011" width="2.125" style="1" customWidth="1"/>
    <col min="11012" max="11012" width="1.25" style="1" customWidth="1"/>
    <col min="11013" max="11015" width="13.75" style="1" customWidth="1"/>
    <col min="11016" max="11259" width="9.125" style="1"/>
    <col min="11260" max="11260" width="1.125" style="1" customWidth="1"/>
    <col min="11261" max="11261" width="2.25" style="1" customWidth="1"/>
    <col min="11262" max="11262" width="5.75" style="1" customWidth="1"/>
    <col min="11263" max="11263" width="4.75" style="1" customWidth="1"/>
    <col min="11264" max="11264" width="52.875" style="1" customWidth="1"/>
    <col min="11265" max="11265" width="3.75" style="1" customWidth="1"/>
    <col min="11266" max="11266" width="8.75" style="1" customWidth="1"/>
    <col min="11267" max="11267" width="2.125" style="1" customWidth="1"/>
    <col min="11268" max="11268" width="1.25" style="1" customWidth="1"/>
    <col min="11269" max="11271" width="13.75" style="1" customWidth="1"/>
    <col min="11272" max="11515" width="9.125" style="1"/>
    <col min="11516" max="11516" width="1.125" style="1" customWidth="1"/>
    <col min="11517" max="11517" width="2.25" style="1" customWidth="1"/>
    <col min="11518" max="11518" width="5.75" style="1" customWidth="1"/>
    <col min="11519" max="11519" width="4.75" style="1" customWidth="1"/>
    <col min="11520" max="11520" width="52.875" style="1" customWidth="1"/>
    <col min="11521" max="11521" width="3.75" style="1" customWidth="1"/>
    <col min="11522" max="11522" width="8.75" style="1" customWidth="1"/>
    <col min="11523" max="11523" width="2.125" style="1" customWidth="1"/>
    <col min="11524" max="11524" width="1.25" style="1" customWidth="1"/>
    <col min="11525" max="11527" width="13.75" style="1" customWidth="1"/>
    <col min="11528" max="11771" width="9.125" style="1"/>
    <col min="11772" max="11772" width="1.125" style="1" customWidth="1"/>
    <col min="11773" max="11773" width="2.25" style="1" customWidth="1"/>
    <col min="11774" max="11774" width="5.75" style="1" customWidth="1"/>
    <col min="11775" max="11775" width="4.75" style="1" customWidth="1"/>
    <col min="11776" max="11776" width="52.875" style="1" customWidth="1"/>
    <col min="11777" max="11777" width="3.75" style="1" customWidth="1"/>
    <col min="11778" max="11778" width="8.75" style="1" customWidth="1"/>
    <col min="11779" max="11779" width="2.125" style="1" customWidth="1"/>
    <col min="11780" max="11780" width="1.25" style="1" customWidth="1"/>
    <col min="11781" max="11783" width="13.75" style="1" customWidth="1"/>
    <col min="11784" max="12027" width="9.125" style="1"/>
    <col min="12028" max="12028" width="1.125" style="1" customWidth="1"/>
    <col min="12029" max="12029" width="2.25" style="1" customWidth="1"/>
    <col min="12030" max="12030" width="5.75" style="1" customWidth="1"/>
    <col min="12031" max="12031" width="4.75" style="1" customWidth="1"/>
    <col min="12032" max="12032" width="52.875" style="1" customWidth="1"/>
    <col min="12033" max="12033" width="3.75" style="1" customWidth="1"/>
    <col min="12034" max="12034" width="8.75" style="1" customWidth="1"/>
    <col min="12035" max="12035" width="2.125" style="1" customWidth="1"/>
    <col min="12036" max="12036" width="1.25" style="1" customWidth="1"/>
    <col min="12037" max="12039" width="13.75" style="1" customWidth="1"/>
    <col min="12040" max="12283" width="9.125" style="1"/>
    <col min="12284" max="12284" width="1.125" style="1" customWidth="1"/>
    <col min="12285" max="12285" width="2.25" style="1" customWidth="1"/>
    <col min="12286" max="12286" width="5.75" style="1" customWidth="1"/>
    <col min="12287" max="12287" width="4.75" style="1" customWidth="1"/>
    <col min="12288" max="12288" width="52.875" style="1" customWidth="1"/>
    <col min="12289" max="12289" width="3.75" style="1" customWidth="1"/>
    <col min="12290" max="12290" width="8.75" style="1" customWidth="1"/>
    <col min="12291" max="12291" width="2.125" style="1" customWidth="1"/>
    <col min="12292" max="12292" width="1.25" style="1" customWidth="1"/>
    <col min="12293" max="12295" width="13.75" style="1" customWidth="1"/>
    <col min="12296" max="12539" width="9.125" style="1"/>
    <col min="12540" max="12540" width="1.125" style="1" customWidth="1"/>
    <col min="12541" max="12541" width="2.25" style="1" customWidth="1"/>
    <col min="12542" max="12542" width="5.75" style="1" customWidth="1"/>
    <col min="12543" max="12543" width="4.75" style="1" customWidth="1"/>
    <col min="12544" max="12544" width="52.875" style="1" customWidth="1"/>
    <col min="12545" max="12545" width="3.75" style="1" customWidth="1"/>
    <col min="12546" max="12546" width="8.75" style="1" customWidth="1"/>
    <col min="12547" max="12547" width="2.125" style="1" customWidth="1"/>
    <col min="12548" max="12548" width="1.25" style="1" customWidth="1"/>
    <col min="12549" max="12551" width="13.75" style="1" customWidth="1"/>
    <col min="12552" max="12795" width="9.125" style="1"/>
    <col min="12796" max="12796" width="1.125" style="1" customWidth="1"/>
    <col min="12797" max="12797" width="2.25" style="1" customWidth="1"/>
    <col min="12798" max="12798" width="5.75" style="1" customWidth="1"/>
    <col min="12799" max="12799" width="4.75" style="1" customWidth="1"/>
    <col min="12800" max="12800" width="52.875" style="1" customWidth="1"/>
    <col min="12801" max="12801" width="3.75" style="1" customWidth="1"/>
    <col min="12802" max="12802" width="8.75" style="1" customWidth="1"/>
    <col min="12803" max="12803" width="2.125" style="1" customWidth="1"/>
    <col min="12804" max="12804" width="1.25" style="1" customWidth="1"/>
    <col min="12805" max="12807" width="13.75" style="1" customWidth="1"/>
    <col min="12808" max="13051" width="9.125" style="1"/>
    <col min="13052" max="13052" width="1.125" style="1" customWidth="1"/>
    <col min="13053" max="13053" width="2.25" style="1" customWidth="1"/>
    <col min="13054" max="13054" width="5.75" style="1" customWidth="1"/>
    <col min="13055" max="13055" width="4.75" style="1" customWidth="1"/>
    <col min="13056" max="13056" width="52.875" style="1" customWidth="1"/>
    <col min="13057" max="13057" width="3.75" style="1" customWidth="1"/>
    <col min="13058" max="13058" width="8.75" style="1" customWidth="1"/>
    <col min="13059" max="13059" width="2.125" style="1" customWidth="1"/>
    <col min="13060" max="13060" width="1.25" style="1" customWidth="1"/>
    <col min="13061" max="13063" width="13.75" style="1" customWidth="1"/>
    <col min="13064" max="13307" width="9.125" style="1"/>
    <col min="13308" max="13308" width="1.125" style="1" customWidth="1"/>
    <col min="13309" max="13309" width="2.25" style="1" customWidth="1"/>
    <col min="13310" max="13310" width="5.75" style="1" customWidth="1"/>
    <col min="13311" max="13311" width="4.75" style="1" customWidth="1"/>
    <col min="13312" max="13312" width="52.875" style="1" customWidth="1"/>
    <col min="13313" max="13313" width="3.75" style="1" customWidth="1"/>
    <col min="13314" max="13314" width="8.75" style="1" customWidth="1"/>
    <col min="13315" max="13315" width="2.125" style="1" customWidth="1"/>
    <col min="13316" max="13316" width="1.25" style="1" customWidth="1"/>
    <col min="13317" max="13319" width="13.75" style="1" customWidth="1"/>
    <col min="13320" max="13563" width="9.125" style="1"/>
    <col min="13564" max="13564" width="1.125" style="1" customWidth="1"/>
    <col min="13565" max="13565" width="2.25" style="1" customWidth="1"/>
    <col min="13566" max="13566" width="5.75" style="1" customWidth="1"/>
    <col min="13567" max="13567" width="4.75" style="1" customWidth="1"/>
    <col min="13568" max="13568" width="52.875" style="1" customWidth="1"/>
    <col min="13569" max="13569" width="3.75" style="1" customWidth="1"/>
    <col min="13570" max="13570" width="8.75" style="1" customWidth="1"/>
    <col min="13571" max="13571" width="2.125" style="1" customWidth="1"/>
    <col min="13572" max="13572" width="1.25" style="1" customWidth="1"/>
    <col min="13573" max="13575" width="13.75" style="1" customWidth="1"/>
    <col min="13576" max="13819" width="9.125" style="1"/>
    <col min="13820" max="13820" width="1.125" style="1" customWidth="1"/>
    <col min="13821" max="13821" width="2.25" style="1" customWidth="1"/>
    <col min="13822" max="13822" width="5.75" style="1" customWidth="1"/>
    <col min="13823" max="13823" width="4.75" style="1" customWidth="1"/>
    <col min="13824" max="13824" width="52.875" style="1" customWidth="1"/>
    <col min="13825" max="13825" width="3.75" style="1" customWidth="1"/>
    <col min="13826" max="13826" width="8.75" style="1" customWidth="1"/>
    <col min="13827" max="13827" width="2.125" style="1" customWidth="1"/>
    <col min="13828" max="13828" width="1.25" style="1" customWidth="1"/>
    <col min="13829" max="13831" width="13.75" style="1" customWidth="1"/>
    <col min="13832" max="14075" width="9.125" style="1"/>
    <col min="14076" max="14076" width="1.125" style="1" customWidth="1"/>
    <col min="14077" max="14077" width="2.25" style="1" customWidth="1"/>
    <col min="14078" max="14078" width="5.75" style="1" customWidth="1"/>
    <col min="14079" max="14079" width="4.75" style="1" customWidth="1"/>
    <col min="14080" max="14080" width="52.875" style="1" customWidth="1"/>
    <col min="14081" max="14081" width="3.75" style="1" customWidth="1"/>
    <col min="14082" max="14082" width="8.75" style="1" customWidth="1"/>
    <col min="14083" max="14083" width="2.125" style="1" customWidth="1"/>
    <col min="14084" max="14084" width="1.25" style="1" customWidth="1"/>
    <col min="14085" max="14087" width="13.75" style="1" customWidth="1"/>
    <col min="14088" max="14331" width="9.125" style="1"/>
    <col min="14332" max="14332" width="1.125" style="1" customWidth="1"/>
    <col min="14333" max="14333" width="2.25" style="1" customWidth="1"/>
    <col min="14334" max="14334" width="5.75" style="1" customWidth="1"/>
    <col min="14335" max="14335" width="4.75" style="1" customWidth="1"/>
    <col min="14336" max="14336" width="52.875" style="1" customWidth="1"/>
    <col min="14337" max="14337" width="3.75" style="1" customWidth="1"/>
    <col min="14338" max="14338" width="8.75" style="1" customWidth="1"/>
    <col min="14339" max="14339" width="2.125" style="1" customWidth="1"/>
    <col min="14340" max="14340" width="1.25" style="1" customWidth="1"/>
    <col min="14341" max="14343" width="13.75" style="1" customWidth="1"/>
    <col min="14344" max="14587" width="9.125" style="1"/>
    <col min="14588" max="14588" width="1.125" style="1" customWidth="1"/>
    <col min="14589" max="14589" width="2.25" style="1" customWidth="1"/>
    <col min="14590" max="14590" width="5.75" style="1" customWidth="1"/>
    <col min="14591" max="14591" width="4.75" style="1" customWidth="1"/>
    <col min="14592" max="14592" width="52.875" style="1" customWidth="1"/>
    <col min="14593" max="14593" width="3.75" style="1" customWidth="1"/>
    <col min="14594" max="14594" width="8.75" style="1" customWidth="1"/>
    <col min="14595" max="14595" width="2.125" style="1" customWidth="1"/>
    <col min="14596" max="14596" width="1.25" style="1" customWidth="1"/>
    <col min="14597" max="14599" width="13.75" style="1" customWidth="1"/>
    <col min="14600" max="14843" width="9.125" style="1"/>
    <col min="14844" max="14844" width="1.125" style="1" customWidth="1"/>
    <col min="14845" max="14845" width="2.25" style="1" customWidth="1"/>
    <col min="14846" max="14846" width="5.75" style="1" customWidth="1"/>
    <col min="14847" max="14847" width="4.75" style="1" customWidth="1"/>
    <col min="14848" max="14848" width="52.875" style="1" customWidth="1"/>
    <col min="14849" max="14849" width="3.75" style="1" customWidth="1"/>
    <col min="14850" max="14850" width="8.75" style="1" customWidth="1"/>
    <col min="14851" max="14851" width="2.125" style="1" customWidth="1"/>
    <col min="14852" max="14852" width="1.25" style="1" customWidth="1"/>
    <col min="14853" max="14855" width="13.75" style="1" customWidth="1"/>
    <col min="14856" max="15099" width="9.125" style="1"/>
    <col min="15100" max="15100" width="1.125" style="1" customWidth="1"/>
    <col min="15101" max="15101" width="2.25" style="1" customWidth="1"/>
    <col min="15102" max="15102" width="5.75" style="1" customWidth="1"/>
    <col min="15103" max="15103" width="4.75" style="1" customWidth="1"/>
    <col min="15104" max="15104" width="52.875" style="1" customWidth="1"/>
    <col min="15105" max="15105" width="3.75" style="1" customWidth="1"/>
    <col min="15106" max="15106" width="8.75" style="1" customWidth="1"/>
    <col min="15107" max="15107" width="2.125" style="1" customWidth="1"/>
    <col min="15108" max="15108" width="1.25" style="1" customWidth="1"/>
    <col min="15109" max="15111" width="13.75" style="1" customWidth="1"/>
    <col min="15112" max="15355" width="9.125" style="1"/>
    <col min="15356" max="15356" width="1.125" style="1" customWidth="1"/>
    <col min="15357" max="15357" width="2.25" style="1" customWidth="1"/>
    <col min="15358" max="15358" width="5.75" style="1" customWidth="1"/>
    <col min="15359" max="15359" width="4.75" style="1" customWidth="1"/>
    <col min="15360" max="15360" width="52.875" style="1" customWidth="1"/>
    <col min="15361" max="15361" width="3.75" style="1" customWidth="1"/>
    <col min="15362" max="15362" width="8.75" style="1" customWidth="1"/>
    <col min="15363" max="15363" width="2.125" style="1" customWidth="1"/>
    <col min="15364" max="15364" width="1.25" style="1" customWidth="1"/>
    <col min="15365" max="15367" width="13.75" style="1" customWidth="1"/>
    <col min="15368" max="15611" width="9.125" style="1"/>
    <col min="15612" max="15612" width="1.125" style="1" customWidth="1"/>
    <col min="15613" max="15613" width="2.25" style="1" customWidth="1"/>
    <col min="15614" max="15614" width="5.75" style="1" customWidth="1"/>
    <col min="15615" max="15615" width="4.75" style="1" customWidth="1"/>
    <col min="15616" max="15616" width="52.875" style="1" customWidth="1"/>
    <col min="15617" max="15617" width="3.75" style="1" customWidth="1"/>
    <col min="15618" max="15618" width="8.75" style="1" customWidth="1"/>
    <col min="15619" max="15619" width="2.125" style="1" customWidth="1"/>
    <col min="15620" max="15620" width="1.25" style="1" customWidth="1"/>
    <col min="15621" max="15623" width="13.75" style="1" customWidth="1"/>
    <col min="15624" max="15867" width="9.125" style="1"/>
    <col min="15868" max="15868" width="1.125" style="1" customWidth="1"/>
    <col min="15869" max="15869" width="2.25" style="1" customWidth="1"/>
    <col min="15870" max="15870" width="5.75" style="1" customWidth="1"/>
    <col min="15871" max="15871" width="4.75" style="1" customWidth="1"/>
    <col min="15872" max="15872" width="52.875" style="1" customWidth="1"/>
    <col min="15873" max="15873" width="3.75" style="1" customWidth="1"/>
    <col min="15874" max="15874" width="8.75" style="1" customWidth="1"/>
    <col min="15875" max="15875" width="2.125" style="1" customWidth="1"/>
    <col min="15876" max="15876" width="1.25" style="1" customWidth="1"/>
    <col min="15877" max="15879" width="13.75" style="1" customWidth="1"/>
    <col min="15880" max="16123" width="9.125" style="1"/>
    <col min="16124" max="16124" width="1.125" style="1" customWidth="1"/>
    <col min="16125" max="16125" width="2.25" style="1" customWidth="1"/>
    <col min="16126" max="16126" width="5.75" style="1" customWidth="1"/>
    <col min="16127" max="16127" width="4.75" style="1" customWidth="1"/>
    <col min="16128" max="16128" width="52.875" style="1" customWidth="1"/>
    <col min="16129" max="16129" width="3.75" style="1" customWidth="1"/>
    <col min="16130" max="16130" width="8.75" style="1" customWidth="1"/>
    <col min="16131" max="16131" width="2.125" style="1" customWidth="1"/>
    <col min="16132" max="16132" width="1.25" style="1" customWidth="1"/>
    <col min="16133" max="16135" width="13.75" style="1" customWidth="1"/>
    <col min="16136" max="16376" width="9.125" style="1"/>
    <col min="16377" max="16384" width="9.125" style="1" customWidth="1"/>
  </cols>
  <sheetData>
    <row r="1" spans="1:9" ht="15" customHeight="1">
      <c r="A1" s="169" t="s">
        <v>353</v>
      </c>
      <c r="B1" s="169"/>
      <c r="C1" s="169"/>
      <c r="D1" s="169"/>
      <c r="E1" s="169"/>
      <c r="F1" s="169"/>
      <c r="G1" s="169"/>
      <c r="H1" s="169"/>
      <c r="I1" s="169"/>
    </row>
    <row r="2" spans="1:9" ht="15" customHeight="1">
      <c r="A2" s="169"/>
      <c r="B2" s="169"/>
      <c r="C2" s="169"/>
      <c r="D2" s="169"/>
      <c r="E2" s="169"/>
      <c r="F2" s="169"/>
      <c r="G2" s="169"/>
      <c r="H2" s="169"/>
      <c r="I2" s="169"/>
    </row>
    <row r="5" spans="1:9" ht="12.75" customHeight="1">
      <c r="F5" s="15" t="s">
        <v>25</v>
      </c>
      <c r="G5" s="2">
        <f>G10</f>
        <v>1378250</v>
      </c>
      <c r="H5" s="2">
        <f>H10</f>
        <v>370700</v>
      </c>
      <c r="I5" s="2">
        <f>I10</f>
        <v>1748950</v>
      </c>
    </row>
    <row r="8" spans="1:9" ht="12.75" customHeight="1">
      <c r="C8" s="167" t="s">
        <v>0</v>
      </c>
      <c r="D8" s="167"/>
      <c r="E8" s="167" t="s">
        <v>4</v>
      </c>
      <c r="F8" s="167"/>
      <c r="G8" s="3" t="s">
        <v>84</v>
      </c>
      <c r="H8" s="3" t="s">
        <v>301</v>
      </c>
      <c r="I8" s="3" t="s">
        <v>303</v>
      </c>
    </row>
    <row r="9" spans="1:9">
      <c r="E9" s="167"/>
      <c r="F9" s="167"/>
      <c r="G9" s="3">
        <v>2026</v>
      </c>
      <c r="H9" s="3"/>
      <c r="I9" s="3" t="s">
        <v>302</v>
      </c>
    </row>
    <row r="10" spans="1:9" ht="12.75" customHeight="1">
      <c r="A10" s="4"/>
      <c r="B10" s="168" t="s">
        <v>26</v>
      </c>
      <c r="C10" s="168"/>
      <c r="D10" s="168"/>
      <c r="E10" s="168"/>
      <c r="F10" s="168"/>
      <c r="G10" s="5">
        <f>G11</f>
        <v>1378250</v>
      </c>
      <c r="H10" s="5">
        <f>H11</f>
        <v>370700</v>
      </c>
      <c r="I10" s="5">
        <f>I11</f>
        <v>1748950</v>
      </c>
    </row>
    <row r="11" spans="1:9" ht="12.75" customHeight="1">
      <c r="A11" s="6"/>
      <c r="B11" s="170" t="s">
        <v>27</v>
      </c>
      <c r="C11" s="170"/>
      <c r="D11" s="170"/>
      <c r="E11" s="170"/>
      <c r="F11" s="170"/>
      <c r="G11" s="85">
        <f>G12+G58+G111+G125+G155+G182+G214+G238+G300+G316+G321+G334+G343+G348+G357+G362</f>
        <v>1378250</v>
      </c>
      <c r="H11" s="85">
        <f>H12+H58+H111+H125+H155+H182+H214+H238+H300+H316+H321+H334+H343+H348+H357+H362</f>
        <v>370700</v>
      </c>
      <c r="I11" s="85">
        <f>I12+I58+I111+I125+I155+I182+I214+I238+I300+I316+I321+I334+I343+I348+I357+I362</f>
        <v>1748950</v>
      </c>
    </row>
    <row r="12" spans="1:9" ht="12.6" customHeight="1">
      <c r="A12" s="7"/>
      <c r="B12" s="162" t="s">
        <v>28</v>
      </c>
      <c r="C12" s="162"/>
      <c r="D12" s="162"/>
      <c r="E12" s="162"/>
      <c r="F12" s="162"/>
      <c r="G12" s="8">
        <f>G18+G30+G37+G41+G23+G13</f>
        <v>245650</v>
      </c>
      <c r="H12" s="8">
        <f>H18+H30+H37+H41+H23+H13</f>
        <v>42000</v>
      </c>
      <c r="I12" s="8">
        <f>I18+I30+I37+I41+I23+I13</f>
        <v>287650</v>
      </c>
    </row>
    <row r="13" spans="1:9" ht="12.75" customHeight="1">
      <c r="A13" s="9"/>
      <c r="B13" s="159" t="s">
        <v>29</v>
      </c>
      <c r="C13" s="159"/>
      <c r="D13" s="159"/>
      <c r="E13" s="159"/>
      <c r="F13" s="159"/>
      <c r="G13" s="84">
        <f t="shared" ref="G13:I14" si="0">G14</f>
        <v>1000</v>
      </c>
      <c r="H13" s="84">
        <f t="shared" si="0"/>
        <v>1000</v>
      </c>
      <c r="I13" s="84">
        <f t="shared" si="0"/>
        <v>2000</v>
      </c>
    </row>
    <row r="14" spans="1:9" ht="12.75" customHeight="1">
      <c r="A14" s="10"/>
      <c r="B14" s="160" t="s">
        <v>30</v>
      </c>
      <c r="C14" s="160"/>
      <c r="D14" s="160"/>
      <c r="E14" s="160"/>
      <c r="F14" s="160"/>
      <c r="G14" s="11">
        <f t="shared" si="0"/>
        <v>1000</v>
      </c>
      <c r="H14" s="11">
        <f t="shared" si="0"/>
        <v>1000</v>
      </c>
      <c r="I14" s="11">
        <f t="shared" si="0"/>
        <v>2000</v>
      </c>
    </row>
    <row r="15" spans="1:9" s="109" customFormat="1">
      <c r="C15" s="164" t="s">
        <v>16</v>
      </c>
      <c r="D15" s="164"/>
      <c r="E15" s="164" t="s">
        <v>31</v>
      </c>
      <c r="F15" s="164"/>
      <c r="G15" s="112">
        <f t="shared" ref="G15:H15" si="1">G16+G17</f>
        <v>1000</v>
      </c>
      <c r="H15" s="112">
        <f t="shared" si="1"/>
        <v>1000</v>
      </c>
      <c r="I15" s="112">
        <f>I16+I17</f>
        <v>2000</v>
      </c>
    </row>
    <row r="16" spans="1:9">
      <c r="C16" s="161">
        <v>41</v>
      </c>
      <c r="D16" s="161"/>
      <c r="E16" s="161" t="s">
        <v>289</v>
      </c>
      <c r="F16" s="161"/>
      <c r="G16" s="13"/>
      <c r="H16" s="13">
        <v>0</v>
      </c>
      <c r="I16" s="13">
        <f>G16+H16</f>
        <v>0</v>
      </c>
    </row>
    <row r="17" spans="1:9">
      <c r="C17" s="161" t="s">
        <v>17</v>
      </c>
      <c r="D17" s="161"/>
      <c r="E17" s="161" t="s">
        <v>32</v>
      </c>
      <c r="F17" s="161"/>
      <c r="G17" s="13">
        <v>1000</v>
      </c>
      <c r="H17" s="13">
        <v>1000</v>
      </c>
      <c r="I17" s="13">
        <f>G17+H17</f>
        <v>2000</v>
      </c>
    </row>
    <row r="18" spans="1:9" ht="12.75" customHeight="1">
      <c r="A18" s="9"/>
      <c r="B18" s="159" t="s">
        <v>307</v>
      </c>
      <c r="C18" s="159"/>
      <c r="D18" s="159"/>
      <c r="E18" s="159"/>
      <c r="F18" s="159"/>
      <c r="G18" s="84">
        <f t="shared" ref="G18:I19" si="2">G19</f>
        <v>0</v>
      </c>
      <c r="H18" s="84">
        <f t="shared" si="2"/>
        <v>35000</v>
      </c>
      <c r="I18" s="84">
        <f t="shared" si="2"/>
        <v>35000</v>
      </c>
    </row>
    <row r="19" spans="1:9" ht="12.75" customHeight="1">
      <c r="A19" s="10"/>
      <c r="B19" s="160" t="s">
        <v>30</v>
      </c>
      <c r="C19" s="160"/>
      <c r="D19" s="160"/>
      <c r="E19" s="160"/>
      <c r="F19" s="160"/>
      <c r="G19" s="11">
        <f t="shared" si="2"/>
        <v>0</v>
      </c>
      <c r="H19" s="11">
        <f t="shared" si="2"/>
        <v>35000</v>
      </c>
      <c r="I19" s="11">
        <f t="shared" si="2"/>
        <v>35000</v>
      </c>
    </row>
    <row r="20" spans="1:9" s="109" customFormat="1">
      <c r="C20" s="164" t="s">
        <v>16</v>
      </c>
      <c r="D20" s="164"/>
      <c r="E20" s="164" t="s">
        <v>31</v>
      </c>
      <c r="F20" s="164"/>
      <c r="G20" s="112">
        <f t="shared" ref="G20:H20" si="3">G21+G22</f>
        <v>0</v>
      </c>
      <c r="H20" s="112">
        <f t="shared" si="3"/>
        <v>35000</v>
      </c>
      <c r="I20" s="112">
        <f>I21+I22</f>
        <v>35000</v>
      </c>
    </row>
    <row r="21" spans="1:9">
      <c r="C21" s="161">
        <v>41</v>
      </c>
      <c r="D21" s="161"/>
      <c r="E21" s="161" t="s">
        <v>289</v>
      </c>
      <c r="F21" s="161"/>
      <c r="G21" s="13"/>
      <c r="H21" s="13">
        <v>0</v>
      </c>
      <c r="I21" s="13">
        <f>G21+H21</f>
        <v>0</v>
      </c>
    </row>
    <row r="22" spans="1:9">
      <c r="C22" s="161" t="s">
        <v>17</v>
      </c>
      <c r="D22" s="161"/>
      <c r="E22" s="161" t="s">
        <v>32</v>
      </c>
      <c r="F22" s="161"/>
      <c r="G22" s="13">
        <v>0</v>
      </c>
      <c r="H22" s="114">
        <v>35000</v>
      </c>
      <c r="I22" s="114">
        <f>G22+H22</f>
        <v>35000</v>
      </c>
    </row>
    <row r="23" spans="1:9" ht="12.75" customHeight="1">
      <c r="A23" s="9"/>
      <c r="B23" s="159" t="s">
        <v>265</v>
      </c>
      <c r="C23" s="159"/>
      <c r="D23" s="159"/>
      <c r="E23" s="159"/>
      <c r="F23" s="159"/>
      <c r="G23" s="84">
        <f>G24+G27</f>
        <v>0</v>
      </c>
      <c r="H23" s="84">
        <f>H24+H27</f>
        <v>0</v>
      </c>
      <c r="I23" s="84">
        <f>I24+I27</f>
        <v>0</v>
      </c>
    </row>
    <row r="24" spans="1:9" ht="12.75" customHeight="1">
      <c r="A24" s="10"/>
      <c r="B24" s="160" t="s">
        <v>34</v>
      </c>
      <c r="C24" s="160"/>
      <c r="D24" s="160"/>
      <c r="E24" s="160"/>
      <c r="F24" s="160"/>
      <c r="G24" s="11">
        <f t="shared" ref="G24:I25" si="4">G25</f>
        <v>0</v>
      </c>
      <c r="H24" s="11">
        <f t="shared" si="4"/>
        <v>0</v>
      </c>
      <c r="I24" s="11">
        <f t="shared" si="4"/>
        <v>0</v>
      </c>
    </row>
    <row r="25" spans="1:9">
      <c r="C25" s="161" t="s">
        <v>5</v>
      </c>
      <c r="D25" s="161"/>
      <c r="E25" s="161" t="s">
        <v>6</v>
      </c>
      <c r="F25" s="161"/>
      <c r="G25" s="13">
        <f t="shared" si="4"/>
        <v>0</v>
      </c>
      <c r="H25" s="13">
        <f t="shared" si="4"/>
        <v>0</v>
      </c>
      <c r="I25" s="13">
        <f t="shared" si="4"/>
        <v>0</v>
      </c>
    </row>
    <row r="26" spans="1:9">
      <c r="C26" s="161" t="s">
        <v>9</v>
      </c>
      <c r="D26" s="161"/>
      <c r="E26" s="161" t="s">
        <v>10</v>
      </c>
      <c r="F26" s="161"/>
      <c r="G26" s="13">
        <v>0</v>
      </c>
      <c r="H26" s="13">
        <v>0</v>
      </c>
      <c r="I26" s="13">
        <f>G26+H26</f>
        <v>0</v>
      </c>
    </row>
    <row r="27" spans="1:9" ht="12.75" customHeight="1">
      <c r="A27" s="10"/>
      <c r="B27" s="160" t="s">
        <v>30</v>
      </c>
      <c r="C27" s="160"/>
      <c r="D27" s="160"/>
      <c r="E27" s="160"/>
      <c r="F27" s="160"/>
      <c r="G27" s="11">
        <f t="shared" ref="G27:I28" si="5">G28</f>
        <v>0</v>
      </c>
      <c r="H27" s="11">
        <f t="shared" si="5"/>
        <v>0</v>
      </c>
      <c r="I27" s="11">
        <f t="shared" si="5"/>
        <v>0</v>
      </c>
    </row>
    <row r="28" spans="1:9">
      <c r="C28" s="161" t="s">
        <v>5</v>
      </c>
      <c r="D28" s="161"/>
      <c r="E28" s="161" t="s">
        <v>6</v>
      </c>
      <c r="F28" s="161"/>
      <c r="G28" s="13">
        <f t="shared" si="5"/>
        <v>0</v>
      </c>
      <c r="H28" s="13">
        <f t="shared" si="5"/>
        <v>0</v>
      </c>
      <c r="I28" s="13">
        <f t="shared" si="5"/>
        <v>0</v>
      </c>
    </row>
    <row r="29" spans="1:9">
      <c r="C29" s="161" t="s">
        <v>9</v>
      </c>
      <c r="D29" s="161"/>
      <c r="E29" s="161" t="s">
        <v>10</v>
      </c>
      <c r="F29" s="161"/>
      <c r="G29" s="13">
        <v>0</v>
      </c>
      <c r="H29" s="13">
        <v>0</v>
      </c>
      <c r="I29" s="13">
        <f>G29+H29</f>
        <v>0</v>
      </c>
    </row>
    <row r="30" spans="1:9" ht="12.75" customHeight="1">
      <c r="A30" s="9"/>
      <c r="B30" s="159" t="s">
        <v>33</v>
      </c>
      <c r="C30" s="159"/>
      <c r="D30" s="159"/>
      <c r="E30" s="159"/>
      <c r="F30" s="159"/>
      <c r="G30" s="84">
        <f>G31+G34</f>
        <v>11500</v>
      </c>
      <c r="H30" s="84">
        <f>H31+H34</f>
        <v>0</v>
      </c>
      <c r="I30" s="84">
        <f>I31+I34</f>
        <v>11500</v>
      </c>
    </row>
    <row r="31" spans="1:9" ht="12.75" customHeight="1">
      <c r="A31" s="10"/>
      <c r="B31" s="160" t="s">
        <v>34</v>
      </c>
      <c r="C31" s="160"/>
      <c r="D31" s="160"/>
      <c r="E31" s="160"/>
      <c r="F31" s="160"/>
      <c r="G31" s="11">
        <f t="shared" ref="G31:I32" si="6">G32</f>
        <v>1000</v>
      </c>
      <c r="H31" s="11">
        <f t="shared" si="6"/>
        <v>0</v>
      </c>
      <c r="I31" s="11">
        <f t="shared" si="6"/>
        <v>1000</v>
      </c>
    </row>
    <row r="32" spans="1:9">
      <c r="C32" s="161" t="s">
        <v>5</v>
      </c>
      <c r="D32" s="161"/>
      <c r="E32" s="161" t="s">
        <v>6</v>
      </c>
      <c r="F32" s="161"/>
      <c r="G32" s="13">
        <f t="shared" si="6"/>
        <v>1000</v>
      </c>
      <c r="H32" s="13">
        <f t="shared" si="6"/>
        <v>0</v>
      </c>
      <c r="I32" s="13">
        <f t="shared" si="6"/>
        <v>1000</v>
      </c>
    </row>
    <row r="33" spans="1:9">
      <c r="C33" s="161" t="s">
        <v>9</v>
      </c>
      <c r="D33" s="161"/>
      <c r="E33" s="161" t="s">
        <v>10</v>
      </c>
      <c r="F33" s="161"/>
      <c r="G33" s="13">
        <v>1000</v>
      </c>
      <c r="H33" s="13">
        <v>0</v>
      </c>
      <c r="I33" s="13">
        <f>G33+H33</f>
        <v>1000</v>
      </c>
    </row>
    <row r="34" spans="1:9" ht="12.75" customHeight="1">
      <c r="A34" s="10"/>
      <c r="B34" s="160" t="s">
        <v>30</v>
      </c>
      <c r="C34" s="160"/>
      <c r="D34" s="160"/>
      <c r="E34" s="160"/>
      <c r="F34" s="160"/>
      <c r="G34" s="11">
        <f t="shared" ref="G34:I35" si="7">G35</f>
        <v>10500</v>
      </c>
      <c r="H34" s="11">
        <f t="shared" si="7"/>
        <v>0</v>
      </c>
      <c r="I34" s="11">
        <f t="shared" si="7"/>
        <v>10500</v>
      </c>
    </row>
    <row r="35" spans="1:9">
      <c r="C35" s="161" t="s">
        <v>5</v>
      </c>
      <c r="D35" s="161"/>
      <c r="E35" s="161" t="s">
        <v>6</v>
      </c>
      <c r="F35" s="161"/>
      <c r="G35" s="13">
        <f t="shared" si="7"/>
        <v>10500</v>
      </c>
      <c r="H35" s="13">
        <f t="shared" si="7"/>
        <v>0</v>
      </c>
      <c r="I35" s="13">
        <f t="shared" si="7"/>
        <v>10500</v>
      </c>
    </row>
    <row r="36" spans="1:9">
      <c r="C36" s="161" t="s">
        <v>9</v>
      </c>
      <c r="D36" s="161"/>
      <c r="E36" s="161" t="s">
        <v>10</v>
      </c>
      <c r="F36" s="161"/>
      <c r="G36" s="13">
        <v>10500</v>
      </c>
      <c r="H36" s="13">
        <v>0</v>
      </c>
      <c r="I36" s="13">
        <f>G36+H36</f>
        <v>10500</v>
      </c>
    </row>
    <row r="37" spans="1:9" ht="12.75" customHeight="1">
      <c r="A37" s="9"/>
      <c r="B37" s="159" t="s">
        <v>35</v>
      </c>
      <c r="C37" s="159"/>
      <c r="D37" s="159"/>
      <c r="E37" s="159"/>
      <c r="F37" s="159"/>
      <c r="G37" s="84">
        <f t="shared" ref="G37:I39" si="8">G38</f>
        <v>6000</v>
      </c>
      <c r="H37" s="84">
        <f t="shared" si="8"/>
        <v>0</v>
      </c>
      <c r="I37" s="84">
        <f t="shared" si="8"/>
        <v>6000</v>
      </c>
    </row>
    <row r="38" spans="1:9" ht="12.75" customHeight="1">
      <c r="A38" s="10"/>
      <c r="B38" s="160" t="s">
        <v>34</v>
      </c>
      <c r="C38" s="160"/>
      <c r="D38" s="160"/>
      <c r="E38" s="160"/>
      <c r="F38" s="160"/>
      <c r="G38" s="11">
        <f t="shared" si="8"/>
        <v>6000</v>
      </c>
      <c r="H38" s="11">
        <f t="shared" si="8"/>
        <v>0</v>
      </c>
      <c r="I38" s="11">
        <f t="shared" si="8"/>
        <v>6000</v>
      </c>
    </row>
    <row r="39" spans="1:9">
      <c r="C39" s="161" t="s">
        <v>5</v>
      </c>
      <c r="D39" s="161"/>
      <c r="E39" s="161" t="s">
        <v>6</v>
      </c>
      <c r="F39" s="161"/>
      <c r="G39" s="13">
        <f t="shared" si="8"/>
        <v>6000</v>
      </c>
      <c r="H39" s="13">
        <f t="shared" si="8"/>
        <v>0</v>
      </c>
      <c r="I39" s="13">
        <f t="shared" si="8"/>
        <v>6000</v>
      </c>
    </row>
    <row r="40" spans="1:9">
      <c r="C40" s="161" t="s">
        <v>9</v>
      </c>
      <c r="D40" s="161"/>
      <c r="E40" s="161" t="s">
        <v>10</v>
      </c>
      <c r="F40" s="161"/>
      <c r="G40" s="13">
        <v>6000</v>
      </c>
      <c r="H40" s="13">
        <v>0</v>
      </c>
      <c r="I40" s="13">
        <f>G40+H40</f>
        <v>6000</v>
      </c>
    </row>
    <row r="41" spans="1:9" ht="12.75" customHeight="1">
      <c r="A41" s="9"/>
      <c r="B41" s="159" t="s">
        <v>36</v>
      </c>
      <c r="C41" s="159"/>
      <c r="D41" s="159"/>
      <c r="E41" s="159"/>
      <c r="F41" s="159"/>
      <c r="G41" s="84">
        <f t="shared" ref="G41:I41" si="9">G42+G48+G51+G55</f>
        <v>227150</v>
      </c>
      <c r="H41" s="84">
        <f t="shared" si="9"/>
        <v>6000</v>
      </c>
      <c r="I41" s="84">
        <f t="shared" si="9"/>
        <v>233150</v>
      </c>
    </row>
    <row r="42" spans="1:9" ht="12.75" customHeight="1">
      <c r="A42" s="10"/>
      <c r="B42" s="160" t="s">
        <v>37</v>
      </c>
      <c r="C42" s="160"/>
      <c r="D42" s="160"/>
      <c r="E42" s="160"/>
      <c r="F42" s="160"/>
      <c r="G42" s="11">
        <f>G43</f>
        <v>144650</v>
      </c>
      <c r="H42" s="11">
        <f>H43</f>
        <v>6000</v>
      </c>
      <c r="I42" s="11">
        <f>I43</f>
        <v>150650</v>
      </c>
    </row>
    <row r="43" spans="1:9">
      <c r="C43" s="161" t="s">
        <v>5</v>
      </c>
      <c r="D43" s="161"/>
      <c r="E43" s="161" t="s">
        <v>6</v>
      </c>
      <c r="F43" s="161"/>
      <c r="G43" s="13">
        <f>G44+G45+G46+G47</f>
        <v>144650</v>
      </c>
      <c r="H43" s="13">
        <f t="shared" ref="H43:I43" si="10">H44+H45+H46+H47</f>
        <v>6000</v>
      </c>
      <c r="I43" s="13">
        <f t="shared" si="10"/>
        <v>150650</v>
      </c>
    </row>
    <row r="44" spans="1:9">
      <c r="C44" s="161" t="s">
        <v>7</v>
      </c>
      <c r="D44" s="161"/>
      <c r="E44" s="161" t="s">
        <v>8</v>
      </c>
      <c r="F44" s="161"/>
      <c r="G44" s="13">
        <v>127500</v>
      </c>
      <c r="H44" s="13">
        <v>0</v>
      </c>
      <c r="I44" s="13">
        <f t="shared" ref="I44:I47" si="11">G44+H44</f>
        <v>127500</v>
      </c>
    </row>
    <row r="45" spans="1:9">
      <c r="C45" s="161" t="s">
        <v>9</v>
      </c>
      <c r="D45" s="161"/>
      <c r="E45" s="161" t="s">
        <v>10</v>
      </c>
      <c r="F45" s="161"/>
      <c r="G45" s="13">
        <v>15000</v>
      </c>
      <c r="H45" s="13">
        <v>6000</v>
      </c>
      <c r="I45" s="13">
        <f t="shared" si="11"/>
        <v>21000</v>
      </c>
    </row>
    <row r="46" spans="1:9">
      <c r="C46" s="161" t="s">
        <v>11</v>
      </c>
      <c r="D46" s="161"/>
      <c r="E46" s="161" t="s">
        <v>12</v>
      </c>
      <c r="F46" s="161"/>
      <c r="G46" s="13">
        <v>1550</v>
      </c>
      <c r="H46" s="13">
        <v>0</v>
      </c>
      <c r="I46" s="13">
        <f t="shared" si="11"/>
        <v>1550</v>
      </c>
    </row>
    <row r="47" spans="1:9">
      <c r="C47" s="161">
        <v>38</v>
      </c>
      <c r="D47" s="161"/>
      <c r="E47" s="12" t="s">
        <v>15</v>
      </c>
      <c r="F47" s="12"/>
      <c r="G47" s="13">
        <v>600</v>
      </c>
      <c r="H47" s="13">
        <v>0</v>
      </c>
      <c r="I47" s="13">
        <f t="shared" si="11"/>
        <v>600</v>
      </c>
    </row>
    <row r="48" spans="1:9" ht="12.75" customHeight="1">
      <c r="A48" s="10"/>
      <c r="B48" s="160" t="s">
        <v>38</v>
      </c>
      <c r="C48" s="160"/>
      <c r="D48" s="160"/>
      <c r="E48" s="160"/>
      <c r="F48" s="160"/>
      <c r="G48" s="11">
        <f t="shared" ref="G48:I49" si="12">G49</f>
        <v>1500</v>
      </c>
      <c r="H48" s="11">
        <f t="shared" si="12"/>
        <v>0</v>
      </c>
      <c r="I48" s="11">
        <f t="shared" si="12"/>
        <v>1500</v>
      </c>
    </row>
    <row r="49" spans="1:9">
      <c r="C49" s="161" t="s">
        <v>5</v>
      </c>
      <c r="D49" s="161"/>
      <c r="E49" s="161" t="s">
        <v>6</v>
      </c>
      <c r="F49" s="161"/>
      <c r="G49" s="13">
        <f t="shared" si="12"/>
        <v>1500</v>
      </c>
      <c r="H49" s="13">
        <f t="shared" si="12"/>
        <v>0</v>
      </c>
      <c r="I49" s="13">
        <f t="shared" si="12"/>
        <v>1500</v>
      </c>
    </row>
    <row r="50" spans="1:9">
      <c r="C50" s="161" t="s">
        <v>9</v>
      </c>
      <c r="D50" s="161"/>
      <c r="E50" s="161" t="s">
        <v>10</v>
      </c>
      <c r="F50" s="161"/>
      <c r="G50" s="13">
        <v>1500</v>
      </c>
      <c r="H50" s="13">
        <v>0</v>
      </c>
      <c r="I50" s="13">
        <f>G50+H50</f>
        <v>1500</v>
      </c>
    </row>
    <row r="51" spans="1:9" ht="12.75" customHeight="1">
      <c r="A51" s="10"/>
      <c r="B51" s="160" t="s">
        <v>30</v>
      </c>
      <c r="C51" s="160"/>
      <c r="D51" s="160"/>
      <c r="E51" s="160"/>
      <c r="F51" s="160"/>
      <c r="G51" s="11">
        <f>G52</f>
        <v>71000</v>
      </c>
      <c r="H51" s="11">
        <f>H52</f>
        <v>0</v>
      </c>
      <c r="I51" s="11">
        <f>I52</f>
        <v>71000</v>
      </c>
    </row>
    <row r="52" spans="1:9">
      <c r="C52" s="161" t="s">
        <v>5</v>
      </c>
      <c r="D52" s="161"/>
      <c r="E52" s="161" t="s">
        <v>6</v>
      </c>
      <c r="F52" s="161"/>
      <c r="G52" s="13">
        <f>G53+G54</f>
        <v>71000</v>
      </c>
      <c r="H52" s="13">
        <f>H53+H54</f>
        <v>0</v>
      </c>
      <c r="I52" s="13">
        <f>I53+I54</f>
        <v>71000</v>
      </c>
    </row>
    <row r="53" spans="1:9">
      <c r="C53" s="161" t="s">
        <v>9</v>
      </c>
      <c r="D53" s="161"/>
      <c r="E53" s="161" t="s">
        <v>10</v>
      </c>
      <c r="F53" s="161"/>
      <c r="G53" s="13">
        <v>70000</v>
      </c>
      <c r="H53" s="13">
        <v>0</v>
      </c>
      <c r="I53" s="13">
        <f t="shared" ref="I53:I54" si="13">G53+H53</f>
        <v>70000</v>
      </c>
    </row>
    <row r="54" spans="1:9">
      <c r="C54" s="161" t="s">
        <v>11</v>
      </c>
      <c r="D54" s="161"/>
      <c r="E54" s="161" t="s">
        <v>12</v>
      </c>
      <c r="F54" s="161"/>
      <c r="G54" s="13">
        <v>1000</v>
      </c>
      <c r="H54" s="13">
        <v>0</v>
      </c>
      <c r="I54" s="13">
        <f t="shared" si="13"/>
        <v>1000</v>
      </c>
    </row>
    <row r="55" spans="1:9" ht="12.75" customHeight="1">
      <c r="A55" s="10"/>
      <c r="B55" s="160" t="s">
        <v>39</v>
      </c>
      <c r="C55" s="160"/>
      <c r="D55" s="160"/>
      <c r="E55" s="160"/>
      <c r="F55" s="160"/>
      <c r="G55" s="11">
        <f t="shared" ref="G55:I56" si="14">G56</f>
        <v>10000</v>
      </c>
      <c r="H55" s="11">
        <f t="shared" si="14"/>
        <v>0</v>
      </c>
      <c r="I55" s="11">
        <f t="shared" si="14"/>
        <v>10000</v>
      </c>
    </row>
    <row r="56" spans="1:9">
      <c r="C56" s="161" t="s">
        <v>5</v>
      </c>
      <c r="D56" s="161"/>
      <c r="E56" s="161" t="s">
        <v>6</v>
      </c>
      <c r="F56" s="161"/>
      <c r="G56" s="13">
        <f t="shared" si="14"/>
        <v>10000</v>
      </c>
      <c r="H56" s="13">
        <f t="shared" si="14"/>
        <v>0</v>
      </c>
      <c r="I56" s="13">
        <f t="shared" si="14"/>
        <v>10000</v>
      </c>
    </row>
    <row r="57" spans="1:9">
      <c r="C57" s="161" t="s">
        <v>14</v>
      </c>
      <c r="D57" s="161"/>
      <c r="E57" s="161" t="s">
        <v>15</v>
      </c>
      <c r="F57" s="161"/>
      <c r="G57" s="13">
        <v>10000</v>
      </c>
      <c r="H57" s="13">
        <v>0</v>
      </c>
      <c r="I57" s="13">
        <f>G57+H57</f>
        <v>10000</v>
      </c>
    </row>
    <row r="58" spans="1:9" ht="12.75" customHeight="1">
      <c r="A58" s="7"/>
      <c r="B58" s="162" t="s">
        <v>40</v>
      </c>
      <c r="C58" s="162"/>
      <c r="D58" s="162"/>
      <c r="E58" s="162"/>
      <c r="F58" s="162"/>
      <c r="G58" s="8">
        <f>G67+G74+G81+G102+G88+G95+G59</f>
        <v>275000</v>
      </c>
      <c r="H58" s="8">
        <f>H67+H74+H81+H102+H88+H95+H59</f>
        <v>25000</v>
      </c>
      <c r="I58" s="8">
        <f>I67+I74+I81+I102+I88+I95+I59</f>
        <v>300000</v>
      </c>
    </row>
    <row r="59" spans="1:9" ht="12.75" customHeight="1">
      <c r="A59" s="9"/>
      <c r="B59" s="159" t="s">
        <v>308</v>
      </c>
      <c r="C59" s="159"/>
      <c r="D59" s="159"/>
      <c r="E59" s="159"/>
      <c r="F59" s="159"/>
      <c r="G59" s="84">
        <f>G60+G63</f>
        <v>0</v>
      </c>
      <c r="H59" s="84">
        <f>H60+H63</f>
        <v>10000</v>
      </c>
      <c r="I59" s="84">
        <f>I60+I63</f>
        <v>10000</v>
      </c>
    </row>
    <row r="60" spans="1:9" ht="12.75" customHeight="1">
      <c r="A60" s="10"/>
      <c r="B60" s="160" t="s">
        <v>30</v>
      </c>
      <c r="C60" s="160"/>
      <c r="D60" s="160"/>
      <c r="E60" s="160"/>
      <c r="F60" s="160"/>
      <c r="G60" s="11">
        <f t="shared" ref="G60:I61" si="15">G61</f>
        <v>0</v>
      </c>
      <c r="H60" s="11">
        <f t="shared" si="15"/>
        <v>7000</v>
      </c>
      <c r="I60" s="11">
        <f t="shared" si="15"/>
        <v>7000</v>
      </c>
    </row>
    <row r="61" spans="1:9">
      <c r="C61" s="161" t="s">
        <v>5</v>
      </c>
      <c r="D61" s="161"/>
      <c r="E61" s="161" t="s">
        <v>6</v>
      </c>
      <c r="F61" s="161"/>
      <c r="G61" s="13">
        <f t="shared" si="15"/>
        <v>0</v>
      </c>
      <c r="H61" s="13">
        <f t="shared" si="15"/>
        <v>7000</v>
      </c>
      <c r="I61" s="13">
        <f t="shared" si="15"/>
        <v>7000</v>
      </c>
    </row>
    <row r="62" spans="1:9">
      <c r="C62" s="161" t="s">
        <v>9</v>
      </c>
      <c r="D62" s="161"/>
      <c r="E62" s="161" t="s">
        <v>10</v>
      </c>
      <c r="F62" s="161"/>
      <c r="G62" s="13">
        <v>0</v>
      </c>
      <c r="H62" s="13">
        <v>7000</v>
      </c>
      <c r="I62" s="13">
        <f>G62+H62</f>
        <v>7000</v>
      </c>
    </row>
    <row r="63" spans="1:9" ht="12.75" customHeight="1">
      <c r="A63" s="10"/>
      <c r="B63" s="160" t="s">
        <v>41</v>
      </c>
      <c r="C63" s="160"/>
      <c r="D63" s="160"/>
      <c r="E63" s="160"/>
      <c r="F63" s="160"/>
      <c r="G63" s="11">
        <f t="shared" ref="G63:I64" si="16">G64</f>
        <v>0</v>
      </c>
      <c r="H63" s="11">
        <f>H64</f>
        <v>3000</v>
      </c>
      <c r="I63" s="11">
        <f t="shared" si="16"/>
        <v>3000</v>
      </c>
    </row>
    <row r="64" spans="1:9">
      <c r="C64" s="161">
        <v>4</v>
      </c>
      <c r="D64" s="161"/>
      <c r="E64" s="161" t="s">
        <v>31</v>
      </c>
      <c r="F64" s="161"/>
      <c r="G64" s="13">
        <f t="shared" si="16"/>
        <v>0</v>
      </c>
      <c r="H64" s="13">
        <f>SUM(H65:H66)</f>
        <v>3000</v>
      </c>
      <c r="I64" s="13">
        <f>SUM(I65:I66)</f>
        <v>3000</v>
      </c>
    </row>
    <row r="65" spans="1:9">
      <c r="C65" s="161">
        <v>42</v>
      </c>
      <c r="D65" s="161"/>
      <c r="E65" s="161" t="s">
        <v>32</v>
      </c>
      <c r="F65" s="161"/>
      <c r="G65" s="13">
        <v>0</v>
      </c>
      <c r="H65" s="13">
        <v>0</v>
      </c>
      <c r="I65" s="13">
        <f>G65+H65</f>
        <v>0</v>
      </c>
    </row>
    <row r="66" spans="1:9">
      <c r="C66" s="12">
        <v>45</v>
      </c>
      <c r="D66" s="12"/>
      <c r="E66" s="12" t="s">
        <v>315</v>
      </c>
      <c r="F66" s="12"/>
      <c r="G66" s="13"/>
      <c r="H66" s="114">
        <v>3000</v>
      </c>
      <c r="I66" s="114">
        <f>G66+H66</f>
        <v>3000</v>
      </c>
    </row>
    <row r="67" spans="1:9" ht="12.75" customHeight="1">
      <c r="A67" s="9"/>
      <c r="B67" s="159" t="s">
        <v>260</v>
      </c>
      <c r="C67" s="159"/>
      <c r="D67" s="159"/>
      <c r="E67" s="159"/>
      <c r="F67" s="159"/>
      <c r="G67" s="84">
        <f>G68+G71</f>
        <v>82500</v>
      </c>
      <c r="H67" s="84">
        <f>H68+H71</f>
        <v>0</v>
      </c>
      <c r="I67" s="84">
        <f>I68+I71</f>
        <v>82500</v>
      </c>
    </row>
    <row r="68" spans="1:9" ht="12.75" customHeight="1">
      <c r="A68" s="10"/>
      <c r="B68" s="160" t="s">
        <v>30</v>
      </c>
      <c r="C68" s="160"/>
      <c r="D68" s="160"/>
      <c r="E68" s="160"/>
      <c r="F68" s="160"/>
      <c r="G68" s="11">
        <f t="shared" ref="G68:I69" si="17">G69</f>
        <v>80000</v>
      </c>
      <c r="H68" s="11">
        <f t="shared" si="17"/>
        <v>0</v>
      </c>
      <c r="I68" s="11">
        <f t="shared" si="17"/>
        <v>80000</v>
      </c>
    </row>
    <row r="69" spans="1:9">
      <c r="C69" s="161" t="s">
        <v>5</v>
      </c>
      <c r="D69" s="161"/>
      <c r="E69" s="161" t="s">
        <v>6</v>
      </c>
      <c r="F69" s="161"/>
      <c r="G69" s="13">
        <f t="shared" si="17"/>
        <v>80000</v>
      </c>
      <c r="H69" s="13">
        <f t="shared" si="17"/>
        <v>0</v>
      </c>
      <c r="I69" s="13">
        <f t="shared" si="17"/>
        <v>80000</v>
      </c>
    </row>
    <row r="70" spans="1:9">
      <c r="C70" s="161" t="s">
        <v>9</v>
      </c>
      <c r="D70" s="161"/>
      <c r="E70" s="161" t="s">
        <v>10</v>
      </c>
      <c r="F70" s="161"/>
      <c r="G70" s="13">
        <v>80000</v>
      </c>
      <c r="H70" s="13">
        <v>0</v>
      </c>
      <c r="I70" s="13">
        <f>G70+H70</f>
        <v>80000</v>
      </c>
    </row>
    <row r="71" spans="1:9" ht="12.75" customHeight="1">
      <c r="A71" s="10"/>
      <c r="B71" s="160" t="s">
        <v>41</v>
      </c>
      <c r="C71" s="160"/>
      <c r="D71" s="160"/>
      <c r="E71" s="160"/>
      <c r="F71" s="160"/>
      <c r="G71" s="11">
        <f t="shared" ref="G71:I72" si="18">G72</f>
        <v>2500</v>
      </c>
      <c r="H71" s="11">
        <f t="shared" si="18"/>
        <v>0</v>
      </c>
      <c r="I71" s="11">
        <f t="shared" si="18"/>
        <v>2500</v>
      </c>
    </row>
    <row r="72" spans="1:9">
      <c r="C72" s="161" t="s">
        <v>5</v>
      </c>
      <c r="D72" s="161"/>
      <c r="E72" s="161" t="s">
        <v>6</v>
      </c>
      <c r="F72" s="161"/>
      <c r="G72" s="13">
        <f t="shared" si="18"/>
        <v>2500</v>
      </c>
      <c r="H72" s="13">
        <f t="shared" si="18"/>
        <v>0</v>
      </c>
      <c r="I72" s="13">
        <f t="shared" si="18"/>
        <v>2500</v>
      </c>
    </row>
    <row r="73" spans="1:9">
      <c r="C73" s="161" t="s">
        <v>9</v>
      </c>
      <c r="D73" s="161"/>
      <c r="E73" s="161" t="s">
        <v>10</v>
      </c>
      <c r="F73" s="161"/>
      <c r="G73" s="13">
        <v>2500</v>
      </c>
      <c r="H73" s="13">
        <v>0</v>
      </c>
      <c r="I73" s="13">
        <f>G73+H73</f>
        <v>2500</v>
      </c>
    </row>
    <row r="74" spans="1:9" ht="12.75" customHeight="1">
      <c r="A74" s="9"/>
      <c r="B74" s="159" t="s">
        <v>42</v>
      </c>
      <c r="C74" s="159"/>
      <c r="D74" s="159"/>
      <c r="E74" s="159"/>
      <c r="F74" s="159"/>
      <c r="G74" s="84">
        <f>G75+G78</f>
        <v>50000</v>
      </c>
      <c r="H74" s="84">
        <f>H75+H78</f>
        <v>0</v>
      </c>
      <c r="I74" s="84">
        <f>I75+I78</f>
        <v>50000</v>
      </c>
    </row>
    <row r="75" spans="1:9" ht="12.75" customHeight="1">
      <c r="A75" s="10"/>
      <c r="B75" s="160" t="s">
        <v>30</v>
      </c>
      <c r="C75" s="160"/>
      <c r="D75" s="160"/>
      <c r="E75" s="160"/>
      <c r="F75" s="160"/>
      <c r="G75" s="11">
        <f t="shared" ref="G75:I75" si="19">G76</f>
        <v>0</v>
      </c>
      <c r="H75" s="11">
        <f t="shared" si="19"/>
        <v>0</v>
      </c>
      <c r="I75" s="11">
        <f t="shared" si="19"/>
        <v>0</v>
      </c>
    </row>
    <row r="76" spans="1:9">
      <c r="C76" s="161" t="s">
        <v>5</v>
      </c>
      <c r="D76" s="161"/>
      <c r="E76" s="161" t="s">
        <v>6</v>
      </c>
      <c r="F76" s="161"/>
      <c r="G76" s="13">
        <f>G77</f>
        <v>0</v>
      </c>
      <c r="H76" s="13">
        <f>H77</f>
        <v>0</v>
      </c>
      <c r="I76" s="13">
        <f>I77</f>
        <v>0</v>
      </c>
    </row>
    <row r="77" spans="1:9">
      <c r="C77" s="161" t="s">
        <v>9</v>
      </c>
      <c r="D77" s="161"/>
      <c r="E77" s="161" t="s">
        <v>10</v>
      </c>
      <c r="F77" s="161"/>
      <c r="G77" s="13">
        <v>0</v>
      </c>
      <c r="H77" s="13">
        <v>0</v>
      </c>
      <c r="I77" s="13">
        <f>G77+H77</f>
        <v>0</v>
      </c>
    </row>
    <row r="78" spans="1:9" ht="12.75" customHeight="1">
      <c r="A78" s="10"/>
      <c r="B78" s="160" t="s">
        <v>41</v>
      </c>
      <c r="C78" s="160"/>
      <c r="D78" s="160"/>
      <c r="E78" s="160"/>
      <c r="F78" s="160"/>
      <c r="G78" s="11">
        <f t="shared" ref="G78:I79" si="20">G79</f>
        <v>50000</v>
      </c>
      <c r="H78" s="11">
        <f t="shared" si="20"/>
        <v>0</v>
      </c>
      <c r="I78" s="11">
        <f t="shared" si="20"/>
        <v>50000</v>
      </c>
    </row>
    <row r="79" spans="1:9">
      <c r="C79" s="161" t="s">
        <v>5</v>
      </c>
      <c r="D79" s="161"/>
      <c r="E79" s="161" t="s">
        <v>6</v>
      </c>
      <c r="F79" s="161"/>
      <c r="G79" s="13">
        <f t="shared" si="20"/>
        <v>50000</v>
      </c>
      <c r="H79" s="13">
        <f t="shared" si="20"/>
        <v>0</v>
      </c>
      <c r="I79" s="13">
        <f t="shared" si="20"/>
        <v>50000</v>
      </c>
    </row>
    <row r="80" spans="1:9">
      <c r="C80" s="161" t="s">
        <v>9</v>
      </c>
      <c r="D80" s="161"/>
      <c r="E80" s="161" t="s">
        <v>10</v>
      </c>
      <c r="F80" s="161"/>
      <c r="G80" s="13">
        <v>50000</v>
      </c>
      <c r="H80" s="13">
        <v>0</v>
      </c>
      <c r="I80" s="13">
        <f>G80+H80</f>
        <v>50000</v>
      </c>
    </row>
    <row r="81" spans="1:9" ht="12.75" customHeight="1">
      <c r="A81" s="9"/>
      <c r="B81" s="159" t="s">
        <v>79</v>
      </c>
      <c r="C81" s="159"/>
      <c r="D81" s="159"/>
      <c r="E81" s="159"/>
      <c r="F81" s="159"/>
      <c r="G81" s="84">
        <f>G82+G85</f>
        <v>30000</v>
      </c>
      <c r="H81" s="84">
        <f>H82+H85</f>
        <v>10000</v>
      </c>
      <c r="I81" s="84">
        <f>I82+I85</f>
        <v>40000</v>
      </c>
    </row>
    <row r="82" spans="1:9" ht="12.75" customHeight="1">
      <c r="A82" s="10"/>
      <c r="B82" s="160" t="s">
        <v>30</v>
      </c>
      <c r="C82" s="160"/>
      <c r="D82" s="160"/>
      <c r="E82" s="160"/>
      <c r="F82" s="160"/>
      <c r="G82" s="11">
        <f t="shared" ref="G82:I83" si="21">G83</f>
        <v>20000</v>
      </c>
      <c r="H82" s="11">
        <f t="shared" si="21"/>
        <v>10000</v>
      </c>
      <c r="I82" s="11">
        <f t="shared" si="21"/>
        <v>30000</v>
      </c>
    </row>
    <row r="83" spans="1:9">
      <c r="C83" s="161" t="s">
        <v>5</v>
      </c>
      <c r="D83" s="161"/>
      <c r="E83" s="161" t="s">
        <v>6</v>
      </c>
      <c r="F83" s="161"/>
      <c r="G83" s="13">
        <f t="shared" si="21"/>
        <v>20000</v>
      </c>
      <c r="H83" s="13">
        <f t="shared" si="21"/>
        <v>10000</v>
      </c>
      <c r="I83" s="13">
        <f t="shared" si="21"/>
        <v>30000</v>
      </c>
    </row>
    <row r="84" spans="1:9">
      <c r="C84" s="161" t="s">
        <v>9</v>
      </c>
      <c r="D84" s="161"/>
      <c r="E84" s="161" t="s">
        <v>10</v>
      </c>
      <c r="F84" s="161"/>
      <c r="G84" s="13">
        <v>20000</v>
      </c>
      <c r="H84" s="114">
        <v>10000</v>
      </c>
      <c r="I84" s="114">
        <f>G84+H84</f>
        <v>30000</v>
      </c>
    </row>
    <row r="85" spans="1:9" ht="12.75" customHeight="1">
      <c r="A85" s="10"/>
      <c r="B85" s="160" t="s">
        <v>41</v>
      </c>
      <c r="C85" s="160"/>
      <c r="D85" s="160"/>
      <c r="E85" s="160"/>
      <c r="F85" s="160"/>
      <c r="G85" s="11">
        <f t="shared" ref="G85:I86" si="22">G86</f>
        <v>10000</v>
      </c>
      <c r="H85" s="11">
        <f t="shared" si="22"/>
        <v>0</v>
      </c>
      <c r="I85" s="11">
        <f t="shared" si="22"/>
        <v>10000</v>
      </c>
    </row>
    <row r="86" spans="1:9">
      <c r="C86" s="161" t="s">
        <v>5</v>
      </c>
      <c r="D86" s="161"/>
      <c r="E86" s="161" t="s">
        <v>6</v>
      </c>
      <c r="F86" s="161"/>
      <c r="G86" s="13">
        <f t="shared" si="22"/>
        <v>10000</v>
      </c>
      <c r="H86" s="13">
        <f t="shared" si="22"/>
        <v>0</v>
      </c>
      <c r="I86" s="13">
        <f t="shared" si="22"/>
        <v>10000</v>
      </c>
    </row>
    <row r="87" spans="1:9">
      <c r="C87" s="161" t="s">
        <v>9</v>
      </c>
      <c r="D87" s="161"/>
      <c r="E87" s="161" t="s">
        <v>10</v>
      </c>
      <c r="F87" s="161"/>
      <c r="G87" s="13">
        <v>10000</v>
      </c>
      <c r="H87" s="13">
        <v>0</v>
      </c>
      <c r="I87" s="13">
        <f>G87+H87</f>
        <v>10000</v>
      </c>
    </row>
    <row r="88" spans="1:9" s="109" customFormat="1" ht="12.75" customHeight="1">
      <c r="A88" s="108"/>
      <c r="B88" s="159" t="s">
        <v>295</v>
      </c>
      <c r="C88" s="159"/>
      <c r="D88" s="159"/>
      <c r="E88" s="159"/>
      <c r="F88" s="159"/>
      <c r="G88" s="84">
        <f>G89+G92</f>
        <v>10000</v>
      </c>
      <c r="H88" s="84">
        <f>H89+H92</f>
        <v>0</v>
      </c>
      <c r="I88" s="84">
        <f>I89+I92</f>
        <v>10000</v>
      </c>
    </row>
    <row r="89" spans="1:9" s="109" customFormat="1" ht="12.75" customHeight="1">
      <c r="A89" s="110"/>
      <c r="B89" s="165" t="s">
        <v>30</v>
      </c>
      <c r="C89" s="165"/>
      <c r="D89" s="165"/>
      <c r="E89" s="165"/>
      <c r="F89" s="165"/>
      <c r="G89" s="111">
        <f t="shared" ref="G89:I90" si="23">G90</f>
        <v>9000</v>
      </c>
      <c r="H89" s="111">
        <f t="shared" si="23"/>
        <v>0</v>
      </c>
      <c r="I89" s="111">
        <f t="shared" si="23"/>
        <v>9000</v>
      </c>
    </row>
    <row r="90" spans="1:9" s="109" customFormat="1">
      <c r="C90" s="164" t="s">
        <v>5</v>
      </c>
      <c r="D90" s="164"/>
      <c r="E90" s="164" t="s">
        <v>6</v>
      </c>
      <c r="F90" s="164"/>
      <c r="G90" s="112">
        <f t="shared" si="23"/>
        <v>9000</v>
      </c>
      <c r="H90" s="112">
        <f t="shared" si="23"/>
        <v>0</v>
      </c>
      <c r="I90" s="112">
        <f t="shared" si="23"/>
        <v>9000</v>
      </c>
    </row>
    <row r="91" spans="1:9" s="109" customFormat="1">
      <c r="C91" s="164" t="s">
        <v>9</v>
      </c>
      <c r="D91" s="164"/>
      <c r="E91" s="164" t="s">
        <v>10</v>
      </c>
      <c r="F91" s="164"/>
      <c r="G91" s="112">
        <v>9000</v>
      </c>
      <c r="H91" s="13">
        <v>0</v>
      </c>
      <c r="I91" s="13">
        <f>G91+H91</f>
        <v>9000</v>
      </c>
    </row>
    <row r="92" spans="1:9" s="109" customFormat="1" ht="12.75" customHeight="1">
      <c r="A92" s="110"/>
      <c r="B92" s="165" t="s">
        <v>41</v>
      </c>
      <c r="C92" s="165"/>
      <c r="D92" s="165"/>
      <c r="E92" s="165"/>
      <c r="F92" s="165"/>
      <c r="G92" s="111">
        <f t="shared" ref="G92:I93" si="24">G93</f>
        <v>1000</v>
      </c>
      <c r="H92" s="111">
        <f t="shared" si="24"/>
        <v>0</v>
      </c>
      <c r="I92" s="111">
        <f t="shared" si="24"/>
        <v>1000</v>
      </c>
    </row>
    <row r="93" spans="1:9" s="109" customFormat="1">
      <c r="C93" s="164" t="s">
        <v>5</v>
      </c>
      <c r="D93" s="164"/>
      <c r="E93" s="164" t="s">
        <v>6</v>
      </c>
      <c r="F93" s="164"/>
      <c r="G93" s="112">
        <f t="shared" si="24"/>
        <v>1000</v>
      </c>
      <c r="H93" s="112">
        <f t="shared" si="24"/>
        <v>0</v>
      </c>
      <c r="I93" s="112">
        <f t="shared" si="24"/>
        <v>1000</v>
      </c>
    </row>
    <row r="94" spans="1:9" s="109" customFormat="1">
      <c r="C94" s="164" t="s">
        <v>9</v>
      </c>
      <c r="D94" s="164"/>
      <c r="E94" s="164" t="s">
        <v>10</v>
      </c>
      <c r="F94" s="164"/>
      <c r="G94" s="112">
        <v>1000</v>
      </c>
      <c r="H94" s="13">
        <v>0</v>
      </c>
      <c r="I94" s="13">
        <f>G94+H94</f>
        <v>1000</v>
      </c>
    </row>
    <row r="95" spans="1:9" s="109" customFormat="1" ht="12.75" customHeight="1">
      <c r="A95" s="108"/>
      <c r="B95" s="159" t="s">
        <v>296</v>
      </c>
      <c r="C95" s="159"/>
      <c r="D95" s="159"/>
      <c r="E95" s="159"/>
      <c r="F95" s="159"/>
      <c r="G95" s="84">
        <f>G96+G99</f>
        <v>20000</v>
      </c>
      <c r="H95" s="84">
        <f>H96+H99</f>
        <v>5000</v>
      </c>
      <c r="I95" s="84">
        <f>I96+I99</f>
        <v>25000</v>
      </c>
    </row>
    <row r="96" spans="1:9" s="109" customFormat="1" ht="12.75" customHeight="1">
      <c r="A96" s="110"/>
      <c r="B96" s="165" t="s">
        <v>30</v>
      </c>
      <c r="C96" s="165"/>
      <c r="D96" s="165"/>
      <c r="E96" s="165"/>
      <c r="F96" s="165"/>
      <c r="G96" s="111">
        <f t="shared" ref="G96:I97" si="25">G97</f>
        <v>15000</v>
      </c>
      <c r="H96" s="111">
        <f t="shared" si="25"/>
        <v>0</v>
      </c>
      <c r="I96" s="111">
        <f t="shared" si="25"/>
        <v>15000</v>
      </c>
    </row>
    <row r="97" spans="1:9" s="109" customFormat="1">
      <c r="C97" s="164" t="s">
        <v>5</v>
      </c>
      <c r="D97" s="164"/>
      <c r="E97" s="164" t="s">
        <v>6</v>
      </c>
      <c r="F97" s="164"/>
      <c r="G97" s="112">
        <f t="shared" si="25"/>
        <v>15000</v>
      </c>
      <c r="H97" s="112">
        <f t="shared" si="25"/>
        <v>0</v>
      </c>
      <c r="I97" s="112">
        <f t="shared" si="25"/>
        <v>15000</v>
      </c>
    </row>
    <row r="98" spans="1:9" s="109" customFormat="1">
      <c r="C98" s="164" t="s">
        <v>9</v>
      </c>
      <c r="D98" s="164"/>
      <c r="E98" s="164" t="s">
        <v>10</v>
      </c>
      <c r="F98" s="164"/>
      <c r="G98" s="112">
        <v>15000</v>
      </c>
      <c r="H98" s="13">
        <v>0</v>
      </c>
      <c r="I98" s="13">
        <f>G98+H98</f>
        <v>15000</v>
      </c>
    </row>
    <row r="99" spans="1:9" s="109" customFormat="1" ht="12.75" customHeight="1">
      <c r="A99" s="110"/>
      <c r="B99" s="165" t="s">
        <v>41</v>
      </c>
      <c r="C99" s="165"/>
      <c r="D99" s="165"/>
      <c r="E99" s="165"/>
      <c r="F99" s="165"/>
      <c r="G99" s="111">
        <f t="shared" ref="G99:I100" si="26">G100</f>
        <v>5000</v>
      </c>
      <c r="H99" s="111">
        <f t="shared" si="26"/>
        <v>5000</v>
      </c>
      <c r="I99" s="111">
        <f t="shared" si="26"/>
        <v>10000</v>
      </c>
    </row>
    <row r="100" spans="1:9" s="109" customFormat="1">
      <c r="C100" s="164" t="s">
        <v>5</v>
      </c>
      <c r="D100" s="164"/>
      <c r="E100" s="164" t="s">
        <v>6</v>
      </c>
      <c r="F100" s="164"/>
      <c r="G100" s="112">
        <f t="shared" si="26"/>
        <v>5000</v>
      </c>
      <c r="H100" s="112">
        <f t="shared" si="26"/>
        <v>5000</v>
      </c>
      <c r="I100" s="112">
        <f t="shared" si="26"/>
        <v>10000</v>
      </c>
    </row>
    <row r="101" spans="1:9" s="109" customFormat="1">
      <c r="C101" s="164" t="s">
        <v>9</v>
      </c>
      <c r="D101" s="164"/>
      <c r="E101" s="164" t="s">
        <v>10</v>
      </c>
      <c r="F101" s="164"/>
      <c r="G101" s="112">
        <v>5000</v>
      </c>
      <c r="H101" s="13">
        <v>5000</v>
      </c>
      <c r="I101" s="13">
        <f>G101+H101</f>
        <v>10000</v>
      </c>
    </row>
    <row r="102" spans="1:9" ht="12.75" customHeight="1">
      <c r="A102" s="9"/>
      <c r="B102" s="159" t="s">
        <v>266</v>
      </c>
      <c r="C102" s="159"/>
      <c r="D102" s="159"/>
      <c r="E102" s="159"/>
      <c r="F102" s="159"/>
      <c r="G102" s="84">
        <f>G103+G107</f>
        <v>82500</v>
      </c>
      <c r="H102" s="84">
        <f>H103+H107</f>
        <v>0</v>
      </c>
      <c r="I102" s="84">
        <f>I103+I107</f>
        <v>82500</v>
      </c>
    </row>
    <row r="103" spans="1:9" ht="12.75" customHeight="1">
      <c r="A103" s="10"/>
      <c r="B103" s="160" t="s">
        <v>30</v>
      </c>
      <c r="C103" s="160"/>
      <c r="D103" s="160"/>
      <c r="E103" s="160"/>
      <c r="F103" s="160"/>
      <c r="G103" s="11">
        <f t="shared" ref="G103:I104" si="27">G104</f>
        <v>77500</v>
      </c>
      <c r="H103" s="11">
        <f t="shared" si="27"/>
        <v>0</v>
      </c>
      <c r="I103" s="11">
        <f t="shared" si="27"/>
        <v>77500</v>
      </c>
    </row>
    <row r="104" spans="1:9">
      <c r="C104" s="161" t="s">
        <v>16</v>
      </c>
      <c r="D104" s="161"/>
      <c r="E104" s="161" t="s">
        <v>31</v>
      </c>
      <c r="F104" s="161"/>
      <c r="G104" s="13">
        <f t="shared" si="27"/>
        <v>77500</v>
      </c>
      <c r="H104" s="13">
        <f>H105+H106</f>
        <v>0</v>
      </c>
      <c r="I104" s="13">
        <f>I105+I106</f>
        <v>77500</v>
      </c>
    </row>
    <row r="105" spans="1:9">
      <c r="C105" s="161" t="s">
        <v>17</v>
      </c>
      <c r="D105" s="161"/>
      <c r="E105" s="161" t="s">
        <v>32</v>
      </c>
      <c r="F105" s="161"/>
      <c r="G105" s="13">
        <v>77500</v>
      </c>
      <c r="H105" s="13">
        <v>-77500</v>
      </c>
      <c r="I105" s="13">
        <f>G105+H105</f>
        <v>0</v>
      </c>
    </row>
    <row r="106" spans="1:9">
      <c r="C106" s="12">
        <v>45</v>
      </c>
      <c r="D106" s="12"/>
      <c r="E106" s="12" t="s">
        <v>47</v>
      </c>
      <c r="F106" s="12"/>
      <c r="G106" s="13"/>
      <c r="H106" s="119">
        <v>77500</v>
      </c>
      <c r="I106" s="119">
        <f>G106+H106</f>
        <v>77500</v>
      </c>
    </row>
    <row r="107" spans="1:9" ht="12.75" customHeight="1">
      <c r="A107" s="10"/>
      <c r="B107" s="160" t="s">
        <v>34</v>
      </c>
      <c r="C107" s="160"/>
      <c r="D107" s="160"/>
      <c r="E107" s="160"/>
      <c r="F107" s="160"/>
      <c r="G107" s="11">
        <f t="shared" ref="G107:I108" si="28">G108</f>
        <v>5000</v>
      </c>
      <c r="H107" s="11">
        <f t="shared" si="28"/>
        <v>0</v>
      </c>
      <c r="I107" s="11">
        <f t="shared" si="28"/>
        <v>5000</v>
      </c>
    </row>
    <row r="108" spans="1:9">
      <c r="C108" s="161" t="s">
        <v>16</v>
      </c>
      <c r="D108" s="161"/>
      <c r="E108" s="161" t="s">
        <v>31</v>
      </c>
      <c r="F108" s="161"/>
      <c r="G108" s="13">
        <f t="shared" si="28"/>
        <v>5000</v>
      </c>
      <c r="H108" s="13">
        <f>H109+H110</f>
        <v>0</v>
      </c>
      <c r="I108" s="13">
        <f>I109+I110</f>
        <v>5000</v>
      </c>
    </row>
    <row r="109" spans="1:9">
      <c r="C109" s="161" t="s">
        <v>17</v>
      </c>
      <c r="D109" s="161"/>
      <c r="E109" s="161" t="s">
        <v>32</v>
      </c>
      <c r="F109" s="161"/>
      <c r="G109" s="13">
        <v>5000</v>
      </c>
      <c r="H109" s="13">
        <v>-5000</v>
      </c>
      <c r="I109" s="13">
        <f>G109+H109</f>
        <v>0</v>
      </c>
    </row>
    <row r="110" spans="1:9">
      <c r="C110" s="118">
        <v>45</v>
      </c>
      <c r="E110" s="1" t="s">
        <v>47</v>
      </c>
      <c r="H110" s="119">
        <v>5000</v>
      </c>
      <c r="I110" s="119">
        <f>G110+H110</f>
        <v>5000</v>
      </c>
    </row>
    <row r="111" spans="1:9" ht="12.75" customHeight="1">
      <c r="A111" s="7"/>
      <c r="B111" s="162" t="s">
        <v>43</v>
      </c>
      <c r="C111" s="162"/>
      <c r="D111" s="162"/>
      <c r="E111" s="162"/>
      <c r="F111" s="162"/>
      <c r="G111" s="8">
        <f>G112+G116+G120</f>
        <v>25500</v>
      </c>
      <c r="H111" s="8">
        <f>H112+H116+H120</f>
        <v>15000</v>
      </c>
      <c r="I111" s="8">
        <f>I112+I116+I120</f>
        <v>40500</v>
      </c>
    </row>
    <row r="112" spans="1:9" ht="12.75" customHeight="1">
      <c r="A112" s="9"/>
      <c r="B112" s="159" t="s">
        <v>44</v>
      </c>
      <c r="C112" s="159"/>
      <c r="D112" s="159"/>
      <c r="E112" s="159"/>
      <c r="F112" s="159"/>
      <c r="G112" s="84">
        <f t="shared" ref="G112:I114" si="29">G113</f>
        <v>500</v>
      </c>
      <c r="H112" s="84">
        <f t="shared" si="29"/>
        <v>0</v>
      </c>
      <c r="I112" s="84">
        <f t="shared" si="29"/>
        <v>500</v>
      </c>
    </row>
    <row r="113" spans="1:10" ht="12.75" customHeight="1">
      <c r="A113" s="10"/>
      <c r="B113" s="160" t="s">
        <v>34</v>
      </c>
      <c r="C113" s="160"/>
      <c r="D113" s="160"/>
      <c r="E113" s="160"/>
      <c r="F113" s="160"/>
      <c r="G113" s="11">
        <f t="shared" si="29"/>
        <v>500</v>
      </c>
      <c r="H113" s="11">
        <f t="shared" si="29"/>
        <v>0</v>
      </c>
      <c r="I113" s="11">
        <f t="shared" si="29"/>
        <v>500</v>
      </c>
    </row>
    <row r="114" spans="1:10">
      <c r="C114" s="161" t="s">
        <v>5</v>
      </c>
      <c r="D114" s="161"/>
      <c r="E114" s="161" t="s">
        <v>6</v>
      </c>
      <c r="F114" s="161"/>
      <c r="G114" s="13">
        <f t="shared" si="29"/>
        <v>500</v>
      </c>
      <c r="H114" s="13">
        <f t="shared" si="29"/>
        <v>0</v>
      </c>
      <c r="I114" s="13">
        <f t="shared" si="29"/>
        <v>500</v>
      </c>
    </row>
    <row r="115" spans="1:10">
      <c r="C115" s="161" t="s">
        <v>9</v>
      </c>
      <c r="D115" s="161"/>
      <c r="E115" s="161" t="s">
        <v>10</v>
      </c>
      <c r="F115" s="161"/>
      <c r="G115" s="13">
        <v>500</v>
      </c>
      <c r="H115" s="13">
        <v>0</v>
      </c>
      <c r="I115" s="13">
        <f>G115+H115</f>
        <v>500</v>
      </c>
    </row>
    <row r="116" spans="1:10" ht="12.75" customHeight="1">
      <c r="A116" s="9"/>
      <c r="B116" s="159" t="s">
        <v>45</v>
      </c>
      <c r="C116" s="159"/>
      <c r="D116" s="159"/>
      <c r="E116" s="159"/>
      <c r="F116" s="159"/>
      <c r="G116" s="84">
        <f t="shared" ref="G116:I118" si="30">G117</f>
        <v>15000</v>
      </c>
      <c r="H116" s="84">
        <f t="shared" si="30"/>
        <v>5000</v>
      </c>
      <c r="I116" s="84">
        <f t="shared" si="30"/>
        <v>20000</v>
      </c>
    </row>
    <row r="117" spans="1:10" ht="12.75" customHeight="1">
      <c r="A117" s="10"/>
      <c r="B117" s="160" t="s">
        <v>41</v>
      </c>
      <c r="C117" s="160"/>
      <c r="D117" s="160"/>
      <c r="E117" s="160"/>
      <c r="F117" s="160"/>
      <c r="G117" s="11">
        <f t="shared" si="30"/>
        <v>15000</v>
      </c>
      <c r="H117" s="11">
        <f t="shared" si="30"/>
        <v>5000</v>
      </c>
      <c r="I117" s="11">
        <f t="shared" si="30"/>
        <v>20000</v>
      </c>
    </row>
    <row r="118" spans="1:10">
      <c r="C118" s="161" t="s">
        <v>16</v>
      </c>
      <c r="D118" s="161"/>
      <c r="E118" s="161" t="s">
        <v>31</v>
      </c>
      <c r="F118" s="161"/>
      <c r="G118" s="13">
        <f t="shared" si="30"/>
        <v>15000</v>
      </c>
      <c r="H118" s="13">
        <f t="shared" si="30"/>
        <v>5000</v>
      </c>
      <c r="I118" s="13">
        <f t="shared" si="30"/>
        <v>20000</v>
      </c>
    </row>
    <row r="119" spans="1:10">
      <c r="C119" s="161" t="s">
        <v>17</v>
      </c>
      <c r="D119" s="161"/>
      <c r="E119" s="161" t="s">
        <v>32</v>
      </c>
      <c r="F119" s="161"/>
      <c r="G119" s="13">
        <v>15000</v>
      </c>
      <c r="H119" s="119">
        <v>5000</v>
      </c>
      <c r="I119" s="119">
        <f>G119+H119</f>
        <v>20000</v>
      </c>
      <c r="J119" s="120"/>
    </row>
    <row r="120" spans="1:10" ht="12.75" customHeight="1">
      <c r="A120" s="9"/>
      <c r="B120" s="159" t="s">
        <v>46</v>
      </c>
      <c r="C120" s="159"/>
      <c r="D120" s="159"/>
      <c r="E120" s="159"/>
      <c r="F120" s="159"/>
      <c r="G120" s="84">
        <f>G121</f>
        <v>10000</v>
      </c>
      <c r="H120" s="84">
        <f>H121</f>
        <v>10000</v>
      </c>
      <c r="I120" s="84">
        <f>I121</f>
        <v>20000</v>
      </c>
    </row>
    <row r="121" spans="1:10" ht="12.75" customHeight="1">
      <c r="A121" s="10"/>
      <c r="B121" s="160" t="s">
        <v>41</v>
      </c>
      <c r="C121" s="160"/>
      <c r="D121" s="160"/>
      <c r="E121" s="160"/>
      <c r="F121" s="160"/>
      <c r="G121" s="11">
        <f t="shared" ref="G121:I122" si="31">G122</f>
        <v>10000</v>
      </c>
      <c r="H121" s="11">
        <f t="shared" si="31"/>
        <v>10000</v>
      </c>
      <c r="I121" s="11">
        <f t="shared" si="31"/>
        <v>20000</v>
      </c>
    </row>
    <row r="122" spans="1:10">
      <c r="C122" s="161" t="s">
        <v>16</v>
      </c>
      <c r="D122" s="161"/>
      <c r="E122" s="161" t="s">
        <v>31</v>
      </c>
      <c r="F122" s="161"/>
      <c r="G122" s="13">
        <f t="shared" si="31"/>
        <v>10000</v>
      </c>
      <c r="H122" s="13">
        <f t="shared" si="31"/>
        <v>10000</v>
      </c>
      <c r="I122" s="13">
        <f t="shared" si="31"/>
        <v>20000</v>
      </c>
    </row>
    <row r="123" spans="1:10">
      <c r="C123" s="161" t="s">
        <v>18</v>
      </c>
      <c r="D123" s="161"/>
      <c r="E123" s="161" t="s">
        <v>47</v>
      </c>
      <c r="F123" s="161"/>
      <c r="G123" s="13">
        <v>10000</v>
      </c>
      <c r="H123" s="13">
        <v>10000</v>
      </c>
      <c r="I123" s="13">
        <f>G123+H123</f>
        <v>20000</v>
      </c>
    </row>
    <row r="125" spans="1:10" ht="12.75" customHeight="1">
      <c r="A125" s="7"/>
      <c r="B125" s="162" t="s">
        <v>48</v>
      </c>
      <c r="C125" s="162"/>
      <c r="D125" s="162"/>
      <c r="E125" s="162"/>
      <c r="F125" s="162"/>
      <c r="G125" s="8">
        <f t="shared" ref="G125:I125" si="32">G126+G130+G134+G138+G142+G146+G150</f>
        <v>120000</v>
      </c>
      <c r="H125" s="8">
        <f t="shared" si="32"/>
        <v>11000</v>
      </c>
      <c r="I125" s="8">
        <f t="shared" si="32"/>
        <v>131000</v>
      </c>
    </row>
    <row r="126" spans="1:10" ht="12.75" customHeight="1">
      <c r="A126" s="9"/>
      <c r="B126" s="159" t="s">
        <v>49</v>
      </c>
      <c r="C126" s="159"/>
      <c r="D126" s="159"/>
      <c r="E126" s="159"/>
      <c r="F126" s="159"/>
      <c r="G126" s="84">
        <f t="shared" ref="G126:I128" si="33">G127</f>
        <v>15000</v>
      </c>
      <c r="H126" s="84">
        <f t="shared" si="33"/>
        <v>0</v>
      </c>
      <c r="I126" s="84">
        <f t="shared" si="33"/>
        <v>15000</v>
      </c>
    </row>
    <row r="127" spans="1:10" ht="12.75" customHeight="1">
      <c r="A127" s="10"/>
      <c r="B127" s="160" t="s">
        <v>50</v>
      </c>
      <c r="C127" s="160"/>
      <c r="D127" s="160"/>
      <c r="E127" s="160"/>
      <c r="F127" s="160"/>
      <c r="G127" s="11">
        <f t="shared" si="33"/>
        <v>15000</v>
      </c>
      <c r="H127" s="11">
        <f t="shared" si="33"/>
        <v>0</v>
      </c>
      <c r="I127" s="11">
        <f t="shared" si="33"/>
        <v>15000</v>
      </c>
    </row>
    <row r="128" spans="1:10">
      <c r="C128" s="161" t="s">
        <v>5</v>
      </c>
      <c r="D128" s="161"/>
      <c r="E128" s="161" t="s">
        <v>6</v>
      </c>
      <c r="F128" s="161"/>
      <c r="G128" s="13">
        <f t="shared" si="33"/>
        <v>15000</v>
      </c>
      <c r="H128" s="13">
        <f t="shared" si="33"/>
        <v>0</v>
      </c>
      <c r="I128" s="13">
        <f t="shared" si="33"/>
        <v>15000</v>
      </c>
    </row>
    <row r="129" spans="1:9">
      <c r="C129" s="161" t="s">
        <v>9</v>
      </c>
      <c r="D129" s="161"/>
      <c r="E129" s="161" t="s">
        <v>10</v>
      </c>
      <c r="F129" s="161"/>
      <c r="G129" s="13">
        <v>15000</v>
      </c>
      <c r="H129" s="13">
        <v>0</v>
      </c>
      <c r="I129" s="13">
        <f>G129+H129</f>
        <v>15000</v>
      </c>
    </row>
    <row r="130" spans="1:9" ht="12.75" customHeight="1">
      <c r="A130" s="9"/>
      <c r="B130" s="159" t="s">
        <v>81</v>
      </c>
      <c r="C130" s="159"/>
      <c r="D130" s="159"/>
      <c r="E130" s="159"/>
      <c r="F130" s="159"/>
      <c r="G130" s="84">
        <f>G131</f>
        <v>50000</v>
      </c>
      <c r="H130" s="84">
        <f>H131</f>
        <v>0</v>
      </c>
      <c r="I130" s="84">
        <f>I131</f>
        <v>50000</v>
      </c>
    </row>
    <row r="131" spans="1:9" ht="12.75" customHeight="1">
      <c r="A131" s="10"/>
      <c r="B131" s="160" t="s">
        <v>50</v>
      </c>
      <c r="C131" s="160"/>
      <c r="D131" s="160"/>
      <c r="E131" s="160"/>
      <c r="F131" s="160"/>
      <c r="G131" s="11">
        <f t="shared" ref="G131:I132" si="34">G132</f>
        <v>50000</v>
      </c>
      <c r="H131" s="11">
        <f t="shared" si="34"/>
        <v>0</v>
      </c>
      <c r="I131" s="11">
        <f t="shared" si="34"/>
        <v>50000</v>
      </c>
    </row>
    <row r="132" spans="1:9">
      <c r="C132" s="161" t="s">
        <v>5</v>
      </c>
      <c r="D132" s="161"/>
      <c r="E132" s="161" t="s">
        <v>6</v>
      </c>
      <c r="F132" s="161"/>
      <c r="G132" s="13">
        <f t="shared" si="34"/>
        <v>50000</v>
      </c>
      <c r="H132" s="13">
        <f t="shared" si="34"/>
        <v>0</v>
      </c>
      <c r="I132" s="13">
        <f t="shared" si="34"/>
        <v>50000</v>
      </c>
    </row>
    <row r="133" spans="1:9">
      <c r="C133" s="161" t="s">
        <v>9</v>
      </c>
      <c r="D133" s="161"/>
      <c r="E133" s="161" t="s">
        <v>10</v>
      </c>
      <c r="F133" s="161"/>
      <c r="G133" s="13">
        <v>50000</v>
      </c>
      <c r="H133" s="13">
        <v>0</v>
      </c>
      <c r="I133" s="13">
        <f>G133+H133</f>
        <v>50000</v>
      </c>
    </row>
    <row r="134" spans="1:9" ht="12.75" customHeight="1">
      <c r="A134" s="9"/>
      <c r="B134" s="159" t="s">
        <v>51</v>
      </c>
      <c r="C134" s="159"/>
      <c r="D134" s="159"/>
      <c r="E134" s="159"/>
      <c r="F134" s="159"/>
      <c r="G134" s="84">
        <f>G135</f>
        <v>12000</v>
      </c>
      <c r="H134" s="84">
        <f>H135</f>
        <v>0</v>
      </c>
      <c r="I134" s="84">
        <f>I135</f>
        <v>12000</v>
      </c>
    </row>
    <row r="135" spans="1:9" ht="12.75" customHeight="1">
      <c r="A135" s="10"/>
      <c r="B135" s="160" t="s">
        <v>38</v>
      </c>
      <c r="C135" s="160"/>
      <c r="D135" s="160"/>
      <c r="E135" s="160"/>
      <c r="F135" s="160"/>
      <c r="G135" s="11">
        <f t="shared" ref="G135:I136" si="35">G136</f>
        <v>12000</v>
      </c>
      <c r="H135" s="11">
        <f t="shared" si="35"/>
        <v>0</v>
      </c>
      <c r="I135" s="11">
        <f t="shared" si="35"/>
        <v>12000</v>
      </c>
    </row>
    <row r="136" spans="1:9">
      <c r="C136" s="161" t="s">
        <v>5</v>
      </c>
      <c r="D136" s="161"/>
      <c r="E136" s="161" t="s">
        <v>6</v>
      </c>
      <c r="F136" s="161"/>
      <c r="G136" s="13">
        <f t="shared" si="35"/>
        <v>12000</v>
      </c>
      <c r="H136" s="13">
        <f t="shared" si="35"/>
        <v>0</v>
      </c>
      <c r="I136" s="13">
        <f t="shared" si="35"/>
        <v>12000</v>
      </c>
    </row>
    <row r="137" spans="1:9">
      <c r="C137" s="161" t="s">
        <v>9</v>
      </c>
      <c r="D137" s="161"/>
      <c r="E137" s="161" t="s">
        <v>10</v>
      </c>
      <c r="F137" s="161"/>
      <c r="G137" s="13">
        <v>12000</v>
      </c>
      <c r="H137" s="13">
        <v>0</v>
      </c>
      <c r="I137" s="13">
        <f>G137+H137</f>
        <v>12000</v>
      </c>
    </row>
    <row r="138" spans="1:9" ht="12.75" customHeight="1">
      <c r="A138" s="9"/>
      <c r="B138" s="159" t="s">
        <v>291</v>
      </c>
      <c r="C138" s="159"/>
      <c r="D138" s="159"/>
      <c r="E138" s="159"/>
      <c r="F138" s="159"/>
      <c r="G138" s="84">
        <f>G139</f>
        <v>22000</v>
      </c>
      <c r="H138" s="84">
        <f>H139</f>
        <v>4000</v>
      </c>
      <c r="I138" s="84">
        <f>I139</f>
        <v>26000</v>
      </c>
    </row>
    <row r="139" spans="1:9" ht="12.75" customHeight="1">
      <c r="A139" s="10"/>
      <c r="B139" s="160" t="s">
        <v>41</v>
      </c>
      <c r="C139" s="160"/>
      <c r="D139" s="160"/>
      <c r="E139" s="160"/>
      <c r="F139" s="160"/>
      <c r="G139" s="11">
        <f t="shared" ref="G139:I140" si="36">G140</f>
        <v>22000</v>
      </c>
      <c r="H139" s="11">
        <f t="shared" si="36"/>
        <v>4000</v>
      </c>
      <c r="I139" s="11">
        <f t="shared" si="36"/>
        <v>26000</v>
      </c>
    </row>
    <row r="140" spans="1:9">
      <c r="C140" s="161" t="s">
        <v>5</v>
      </c>
      <c r="D140" s="161"/>
      <c r="E140" s="161" t="s">
        <v>6</v>
      </c>
      <c r="F140" s="161"/>
      <c r="G140" s="13">
        <f t="shared" si="36"/>
        <v>22000</v>
      </c>
      <c r="H140" s="13">
        <f t="shared" si="36"/>
        <v>4000</v>
      </c>
      <c r="I140" s="13">
        <f t="shared" si="36"/>
        <v>26000</v>
      </c>
    </row>
    <row r="141" spans="1:9" ht="12.75" customHeight="1">
      <c r="C141" s="161" t="s">
        <v>9</v>
      </c>
      <c r="D141" s="161"/>
      <c r="E141" s="161" t="s">
        <v>10</v>
      </c>
      <c r="F141" s="161"/>
      <c r="G141" s="13">
        <v>22000</v>
      </c>
      <c r="H141" s="13">
        <v>4000</v>
      </c>
      <c r="I141" s="13">
        <f>G141+H141</f>
        <v>26000</v>
      </c>
    </row>
    <row r="142" spans="1:9" ht="12.75" customHeight="1">
      <c r="A142" s="9"/>
      <c r="B142" s="159" t="s">
        <v>80</v>
      </c>
      <c r="C142" s="159"/>
      <c r="D142" s="159"/>
      <c r="E142" s="159"/>
      <c r="F142" s="159"/>
      <c r="G142" s="84">
        <f>G143</f>
        <v>8000</v>
      </c>
      <c r="H142" s="84">
        <f>H143</f>
        <v>0</v>
      </c>
      <c r="I142" s="84">
        <f>I143</f>
        <v>8000</v>
      </c>
    </row>
    <row r="143" spans="1:9" ht="12.75" customHeight="1">
      <c r="A143" s="10"/>
      <c r="B143" s="160" t="s">
        <v>41</v>
      </c>
      <c r="C143" s="160"/>
      <c r="D143" s="160"/>
      <c r="E143" s="160"/>
      <c r="F143" s="160"/>
      <c r="G143" s="11">
        <f t="shared" ref="G143:I144" si="37">G144</f>
        <v>8000</v>
      </c>
      <c r="H143" s="11">
        <f t="shared" si="37"/>
        <v>0</v>
      </c>
      <c r="I143" s="11">
        <f t="shared" si="37"/>
        <v>8000</v>
      </c>
    </row>
    <row r="144" spans="1:9">
      <c r="C144" s="161" t="s">
        <v>5</v>
      </c>
      <c r="D144" s="161"/>
      <c r="E144" s="161" t="s">
        <v>6</v>
      </c>
      <c r="F144" s="161"/>
      <c r="G144" s="13">
        <f t="shared" si="37"/>
        <v>8000</v>
      </c>
      <c r="H144" s="13">
        <f t="shared" si="37"/>
        <v>0</v>
      </c>
      <c r="I144" s="13">
        <f t="shared" si="37"/>
        <v>8000</v>
      </c>
    </row>
    <row r="145" spans="1:9">
      <c r="C145" s="161" t="s">
        <v>9</v>
      </c>
      <c r="D145" s="161"/>
      <c r="E145" s="161" t="s">
        <v>10</v>
      </c>
      <c r="F145" s="161"/>
      <c r="G145" s="13">
        <v>8000</v>
      </c>
      <c r="H145" s="13">
        <v>0</v>
      </c>
      <c r="I145" s="13">
        <f>G145+H145</f>
        <v>8000</v>
      </c>
    </row>
    <row r="146" spans="1:9" s="109" customFormat="1" ht="12.75" customHeight="1">
      <c r="A146" s="108"/>
      <c r="B146" s="159" t="s">
        <v>290</v>
      </c>
      <c r="C146" s="159"/>
      <c r="D146" s="159"/>
      <c r="E146" s="159"/>
      <c r="F146" s="159"/>
      <c r="G146" s="84">
        <f>G147</f>
        <v>8000</v>
      </c>
      <c r="H146" s="84">
        <f>H147</f>
        <v>7000</v>
      </c>
      <c r="I146" s="84">
        <f>I147</f>
        <v>15000</v>
      </c>
    </row>
    <row r="147" spans="1:9" s="109" customFormat="1" ht="12.75" customHeight="1">
      <c r="A147" s="110"/>
      <c r="B147" s="165" t="s">
        <v>41</v>
      </c>
      <c r="C147" s="165"/>
      <c r="D147" s="165"/>
      <c r="E147" s="165"/>
      <c r="F147" s="165"/>
      <c r="G147" s="111">
        <f t="shared" ref="G147:I148" si="38">G148</f>
        <v>8000</v>
      </c>
      <c r="H147" s="111">
        <f t="shared" si="38"/>
        <v>7000</v>
      </c>
      <c r="I147" s="111">
        <f t="shared" si="38"/>
        <v>15000</v>
      </c>
    </row>
    <row r="148" spans="1:9" s="109" customFormat="1">
      <c r="C148" s="164" t="s">
        <v>5</v>
      </c>
      <c r="D148" s="164"/>
      <c r="E148" s="164" t="s">
        <v>6</v>
      </c>
      <c r="F148" s="164"/>
      <c r="G148" s="112">
        <f t="shared" si="38"/>
        <v>8000</v>
      </c>
      <c r="H148" s="112">
        <f t="shared" si="38"/>
        <v>7000</v>
      </c>
      <c r="I148" s="112">
        <f t="shared" si="38"/>
        <v>15000</v>
      </c>
    </row>
    <row r="149" spans="1:9" s="109" customFormat="1" ht="12.75" customHeight="1">
      <c r="C149" s="164" t="s">
        <v>9</v>
      </c>
      <c r="D149" s="164"/>
      <c r="E149" s="164" t="s">
        <v>10</v>
      </c>
      <c r="F149" s="164"/>
      <c r="G149" s="112">
        <v>8000</v>
      </c>
      <c r="H149" s="13">
        <v>7000</v>
      </c>
      <c r="I149" s="13">
        <f>G149+H149</f>
        <v>15000</v>
      </c>
    </row>
    <row r="150" spans="1:9" s="109" customFormat="1" ht="12.75" customHeight="1">
      <c r="A150" s="108"/>
      <c r="B150" s="159" t="s">
        <v>294</v>
      </c>
      <c r="C150" s="159"/>
      <c r="D150" s="159"/>
      <c r="E150" s="159"/>
      <c r="F150" s="159"/>
      <c r="G150" s="84">
        <f>G151</f>
        <v>5000</v>
      </c>
      <c r="H150" s="84">
        <f>H151</f>
        <v>0</v>
      </c>
      <c r="I150" s="84">
        <f>I151</f>
        <v>5000</v>
      </c>
    </row>
    <row r="151" spans="1:9" s="109" customFormat="1" ht="12.75" customHeight="1">
      <c r="A151" s="110"/>
      <c r="B151" s="165" t="s">
        <v>41</v>
      </c>
      <c r="C151" s="165"/>
      <c r="D151" s="165"/>
      <c r="E151" s="165"/>
      <c r="F151" s="165"/>
      <c r="G151" s="111">
        <f t="shared" ref="G151:I152" si="39">G152</f>
        <v>5000</v>
      </c>
      <c r="H151" s="111">
        <f t="shared" si="39"/>
        <v>0</v>
      </c>
      <c r="I151" s="111">
        <f t="shared" si="39"/>
        <v>5000</v>
      </c>
    </row>
    <row r="152" spans="1:9" s="109" customFormat="1">
      <c r="C152" s="164" t="s">
        <v>5</v>
      </c>
      <c r="D152" s="164"/>
      <c r="E152" s="164" t="s">
        <v>6</v>
      </c>
      <c r="F152" s="164"/>
      <c r="G152" s="112">
        <f t="shared" si="39"/>
        <v>5000</v>
      </c>
      <c r="H152" s="112">
        <f t="shared" si="39"/>
        <v>0</v>
      </c>
      <c r="I152" s="112">
        <f t="shared" si="39"/>
        <v>5000</v>
      </c>
    </row>
    <row r="153" spans="1:9" s="109" customFormat="1" ht="12.75" customHeight="1">
      <c r="C153" s="164" t="s">
        <v>9</v>
      </c>
      <c r="D153" s="164"/>
      <c r="E153" s="164" t="s">
        <v>10</v>
      </c>
      <c r="F153" s="164"/>
      <c r="G153" s="112">
        <v>5000</v>
      </c>
      <c r="H153" s="13">
        <v>0</v>
      </c>
      <c r="I153" s="13">
        <f>G153+H153</f>
        <v>5000</v>
      </c>
    </row>
    <row r="155" spans="1:9" ht="12.75" customHeight="1">
      <c r="A155" s="7"/>
      <c r="B155" s="162" t="s">
        <v>52</v>
      </c>
      <c r="C155" s="162"/>
      <c r="D155" s="162"/>
      <c r="E155" s="162"/>
      <c r="F155" s="162"/>
      <c r="G155" s="8">
        <f t="shared" ref="G155:I155" si="40">G157+G161+G165+G173+G169+G177</f>
        <v>86300</v>
      </c>
      <c r="H155" s="8">
        <f t="shared" si="40"/>
        <v>10000</v>
      </c>
      <c r="I155" s="8">
        <f t="shared" si="40"/>
        <v>96300</v>
      </c>
    </row>
    <row r="156" spans="1:9" ht="12.75" customHeight="1">
      <c r="A156" s="9"/>
      <c r="B156" s="159" t="s">
        <v>53</v>
      </c>
      <c r="C156" s="159"/>
      <c r="D156" s="159"/>
      <c r="E156" s="159"/>
      <c r="F156" s="159"/>
      <c r="G156" s="84">
        <f t="shared" ref="G156:I157" si="41">G157</f>
        <v>300</v>
      </c>
      <c r="H156" s="84">
        <f t="shared" si="41"/>
        <v>0</v>
      </c>
      <c r="I156" s="84">
        <f t="shared" si="41"/>
        <v>300</v>
      </c>
    </row>
    <row r="157" spans="1:9" ht="12.75" customHeight="1">
      <c r="A157" s="10"/>
      <c r="B157" s="160" t="s">
        <v>34</v>
      </c>
      <c r="C157" s="160"/>
      <c r="D157" s="160"/>
      <c r="E157" s="160"/>
      <c r="F157" s="160"/>
      <c r="G157" s="11">
        <f t="shared" si="41"/>
        <v>300</v>
      </c>
      <c r="H157" s="11">
        <f t="shared" si="41"/>
        <v>0</v>
      </c>
      <c r="I157" s="11">
        <f t="shared" si="41"/>
        <v>300</v>
      </c>
    </row>
    <row r="158" spans="1:9">
      <c r="C158" s="161" t="s">
        <v>5</v>
      </c>
      <c r="D158" s="161"/>
      <c r="E158" s="161" t="s">
        <v>6</v>
      </c>
      <c r="F158" s="161"/>
      <c r="G158" s="13">
        <f>G159+G160</f>
        <v>300</v>
      </c>
      <c r="H158" s="13">
        <f>H159+H160</f>
        <v>0</v>
      </c>
      <c r="I158" s="13">
        <f>I159+I160</f>
        <v>300</v>
      </c>
    </row>
    <row r="159" spans="1:9">
      <c r="C159" s="161" t="s">
        <v>9</v>
      </c>
      <c r="D159" s="161"/>
      <c r="E159" s="161" t="s">
        <v>10</v>
      </c>
      <c r="F159" s="161"/>
      <c r="G159" s="13">
        <v>100</v>
      </c>
      <c r="H159" s="13">
        <v>0</v>
      </c>
      <c r="I159" s="13">
        <f t="shared" ref="I159:I160" si="42">G159+H159</f>
        <v>100</v>
      </c>
    </row>
    <row r="160" spans="1:9">
      <c r="C160" s="161" t="s">
        <v>14</v>
      </c>
      <c r="D160" s="161"/>
      <c r="E160" s="161" t="s">
        <v>15</v>
      </c>
      <c r="F160" s="161"/>
      <c r="G160" s="13">
        <v>200</v>
      </c>
      <c r="H160" s="13">
        <v>0</v>
      </c>
      <c r="I160" s="13">
        <f t="shared" si="42"/>
        <v>200</v>
      </c>
    </row>
    <row r="161" spans="1:9" ht="12.75" customHeight="1">
      <c r="A161" s="9"/>
      <c r="B161" s="159" t="s">
        <v>54</v>
      </c>
      <c r="C161" s="159"/>
      <c r="D161" s="159"/>
      <c r="E161" s="159"/>
      <c r="F161" s="159"/>
      <c r="G161" s="84">
        <f t="shared" ref="G161:I163" si="43">G162</f>
        <v>50000</v>
      </c>
      <c r="H161" s="84">
        <f t="shared" si="43"/>
        <v>0</v>
      </c>
      <c r="I161" s="84">
        <f t="shared" si="43"/>
        <v>50000</v>
      </c>
    </row>
    <row r="162" spans="1:9" ht="12.75" customHeight="1">
      <c r="A162" s="10"/>
      <c r="B162" s="160" t="s">
        <v>41</v>
      </c>
      <c r="C162" s="160"/>
      <c r="D162" s="160"/>
      <c r="E162" s="160"/>
      <c r="F162" s="160"/>
      <c r="G162" s="11">
        <f t="shared" si="43"/>
        <v>50000</v>
      </c>
      <c r="H162" s="11">
        <f t="shared" si="43"/>
        <v>0</v>
      </c>
      <c r="I162" s="11">
        <f t="shared" si="43"/>
        <v>50000</v>
      </c>
    </row>
    <row r="163" spans="1:9">
      <c r="C163" s="161" t="s">
        <v>5</v>
      </c>
      <c r="D163" s="161"/>
      <c r="E163" s="161" t="s">
        <v>6</v>
      </c>
      <c r="F163" s="161"/>
      <c r="G163" s="13">
        <f t="shared" si="43"/>
        <v>50000</v>
      </c>
      <c r="H163" s="13">
        <f t="shared" si="43"/>
        <v>0</v>
      </c>
      <c r="I163" s="13">
        <f t="shared" si="43"/>
        <v>50000</v>
      </c>
    </row>
    <row r="164" spans="1:9">
      <c r="C164" s="161" t="s">
        <v>14</v>
      </c>
      <c r="D164" s="161"/>
      <c r="E164" s="161" t="s">
        <v>15</v>
      </c>
      <c r="F164" s="161"/>
      <c r="G164" s="13">
        <v>50000</v>
      </c>
      <c r="H164" s="13">
        <v>0</v>
      </c>
      <c r="I164" s="13">
        <f>G164+H164</f>
        <v>50000</v>
      </c>
    </row>
    <row r="165" spans="1:9" ht="12.75" customHeight="1">
      <c r="A165" s="9"/>
      <c r="B165" s="159" t="s">
        <v>55</v>
      </c>
      <c r="C165" s="159"/>
      <c r="D165" s="159"/>
      <c r="E165" s="159"/>
      <c r="F165" s="159"/>
      <c r="G165" s="84">
        <f t="shared" ref="G165:I167" si="44">G166</f>
        <v>1000</v>
      </c>
      <c r="H165" s="84">
        <f t="shared" si="44"/>
        <v>0</v>
      </c>
      <c r="I165" s="84">
        <f t="shared" si="44"/>
        <v>1000</v>
      </c>
    </row>
    <row r="166" spans="1:9" ht="12.75" customHeight="1">
      <c r="A166" s="10"/>
      <c r="B166" s="160" t="s">
        <v>41</v>
      </c>
      <c r="C166" s="160"/>
      <c r="D166" s="160"/>
      <c r="E166" s="160"/>
      <c r="F166" s="160"/>
      <c r="G166" s="11">
        <f t="shared" si="44"/>
        <v>1000</v>
      </c>
      <c r="H166" s="11">
        <f t="shared" si="44"/>
        <v>0</v>
      </c>
      <c r="I166" s="11">
        <f t="shared" si="44"/>
        <v>1000</v>
      </c>
    </row>
    <row r="167" spans="1:9">
      <c r="C167" s="161" t="s">
        <v>5</v>
      </c>
      <c r="D167" s="161"/>
      <c r="E167" s="161" t="s">
        <v>6</v>
      </c>
      <c r="F167" s="161"/>
      <c r="G167" s="13">
        <f t="shared" si="44"/>
        <v>1000</v>
      </c>
      <c r="H167" s="13">
        <f t="shared" si="44"/>
        <v>0</v>
      </c>
      <c r="I167" s="13">
        <f t="shared" si="44"/>
        <v>1000</v>
      </c>
    </row>
    <row r="168" spans="1:9">
      <c r="C168" s="161" t="s">
        <v>14</v>
      </c>
      <c r="D168" s="161"/>
      <c r="E168" s="161" t="s">
        <v>15</v>
      </c>
      <c r="F168" s="161"/>
      <c r="G168" s="13">
        <v>1000</v>
      </c>
      <c r="H168" s="13">
        <v>0</v>
      </c>
      <c r="I168" s="13">
        <f>G168+H168</f>
        <v>1000</v>
      </c>
    </row>
    <row r="169" spans="1:9" ht="12.75" customHeight="1">
      <c r="A169" s="9"/>
      <c r="B169" s="159" t="s">
        <v>56</v>
      </c>
      <c r="C169" s="159"/>
      <c r="D169" s="159"/>
      <c r="E169" s="159"/>
      <c r="F169" s="159"/>
      <c r="G169" s="84">
        <f t="shared" ref="G169:I171" si="45">G170</f>
        <v>10000</v>
      </c>
      <c r="H169" s="84">
        <f t="shared" si="45"/>
        <v>10000</v>
      </c>
      <c r="I169" s="84">
        <f t="shared" si="45"/>
        <v>20000</v>
      </c>
    </row>
    <row r="170" spans="1:9" ht="12.75" customHeight="1">
      <c r="A170" s="10"/>
      <c r="B170" s="160" t="s">
        <v>41</v>
      </c>
      <c r="C170" s="160"/>
      <c r="D170" s="160"/>
      <c r="E170" s="160"/>
      <c r="F170" s="160"/>
      <c r="G170" s="11">
        <f t="shared" si="45"/>
        <v>10000</v>
      </c>
      <c r="H170" s="11">
        <f t="shared" si="45"/>
        <v>10000</v>
      </c>
      <c r="I170" s="11">
        <f t="shared" si="45"/>
        <v>20000</v>
      </c>
    </row>
    <row r="171" spans="1:9">
      <c r="C171" s="161" t="s">
        <v>5</v>
      </c>
      <c r="D171" s="161"/>
      <c r="E171" s="161" t="s">
        <v>6</v>
      </c>
      <c r="F171" s="161"/>
      <c r="G171" s="13">
        <f t="shared" si="45"/>
        <v>10000</v>
      </c>
      <c r="H171" s="13">
        <f t="shared" si="45"/>
        <v>10000</v>
      </c>
      <c r="I171" s="13">
        <f t="shared" si="45"/>
        <v>20000</v>
      </c>
    </row>
    <row r="172" spans="1:9">
      <c r="C172" s="161">
        <v>32</v>
      </c>
      <c r="D172" s="161"/>
      <c r="E172" s="161" t="s">
        <v>10</v>
      </c>
      <c r="F172" s="161"/>
      <c r="G172" s="13">
        <v>10000</v>
      </c>
      <c r="H172" s="13">
        <v>10000</v>
      </c>
      <c r="I172" s="13">
        <f>G172+H172</f>
        <v>20000</v>
      </c>
    </row>
    <row r="173" spans="1:9" ht="12.75" customHeight="1">
      <c r="A173" s="9"/>
      <c r="B173" s="159" t="s">
        <v>306</v>
      </c>
      <c r="C173" s="159"/>
      <c r="D173" s="159"/>
      <c r="E173" s="159"/>
      <c r="F173" s="159"/>
      <c r="G173" s="84">
        <f t="shared" ref="G173:I179" si="46">G174</f>
        <v>15000</v>
      </c>
      <c r="H173" s="84">
        <f t="shared" si="46"/>
        <v>0</v>
      </c>
      <c r="I173" s="84">
        <f t="shared" si="46"/>
        <v>15000</v>
      </c>
    </row>
    <row r="174" spans="1:9" ht="12.75" customHeight="1">
      <c r="A174" s="10"/>
      <c r="B174" s="160" t="s">
        <v>41</v>
      </c>
      <c r="C174" s="160"/>
      <c r="D174" s="160"/>
      <c r="E174" s="160"/>
      <c r="F174" s="160"/>
      <c r="G174" s="11">
        <f t="shared" si="46"/>
        <v>15000</v>
      </c>
      <c r="H174" s="11">
        <f t="shared" si="46"/>
        <v>0</v>
      </c>
      <c r="I174" s="11">
        <f t="shared" si="46"/>
        <v>15000</v>
      </c>
    </row>
    <row r="175" spans="1:9">
      <c r="C175" s="161" t="s">
        <v>16</v>
      </c>
      <c r="D175" s="161"/>
      <c r="E175" s="161" t="s">
        <v>31</v>
      </c>
      <c r="F175" s="161"/>
      <c r="G175" s="13">
        <f t="shared" si="46"/>
        <v>15000</v>
      </c>
      <c r="H175" s="13">
        <f t="shared" si="46"/>
        <v>0</v>
      </c>
      <c r="I175" s="13">
        <f t="shared" si="46"/>
        <v>15000</v>
      </c>
    </row>
    <row r="176" spans="1:9">
      <c r="C176" s="161" t="s">
        <v>17</v>
      </c>
      <c r="D176" s="161"/>
      <c r="E176" s="161" t="s">
        <v>32</v>
      </c>
      <c r="F176" s="161"/>
      <c r="G176" s="13">
        <v>15000</v>
      </c>
      <c r="H176" s="13">
        <v>0</v>
      </c>
      <c r="I176" s="13">
        <f>G176+H176</f>
        <v>15000</v>
      </c>
    </row>
    <row r="177" spans="1:9" ht="12.75" customHeight="1">
      <c r="A177" s="9"/>
      <c r="B177" s="159" t="s">
        <v>267</v>
      </c>
      <c r="C177" s="159"/>
      <c r="D177" s="159"/>
      <c r="E177" s="159"/>
      <c r="F177" s="159"/>
      <c r="G177" s="84">
        <f t="shared" si="46"/>
        <v>10000</v>
      </c>
      <c r="H177" s="84">
        <f t="shared" si="46"/>
        <v>0</v>
      </c>
      <c r="I177" s="84">
        <f t="shared" si="46"/>
        <v>10000</v>
      </c>
    </row>
    <row r="178" spans="1:9" ht="12.75" customHeight="1">
      <c r="A178" s="10"/>
      <c r="B178" s="160" t="s">
        <v>41</v>
      </c>
      <c r="C178" s="160"/>
      <c r="D178" s="160"/>
      <c r="E178" s="160"/>
      <c r="F178" s="160"/>
      <c r="G178" s="11">
        <f t="shared" si="46"/>
        <v>10000</v>
      </c>
      <c r="H178" s="11">
        <f t="shared" si="46"/>
        <v>0</v>
      </c>
      <c r="I178" s="11">
        <f t="shared" si="46"/>
        <v>10000</v>
      </c>
    </row>
    <row r="179" spans="1:9">
      <c r="C179" s="161" t="s">
        <v>16</v>
      </c>
      <c r="D179" s="161"/>
      <c r="E179" s="161" t="s">
        <v>31</v>
      </c>
      <c r="F179" s="161"/>
      <c r="G179" s="13">
        <f t="shared" si="46"/>
        <v>10000</v>
      </c>
      <c r="H179" s="13">
        <f t="shared" si="46"/>
        <v>0</v>
      </c>
      <c r="I179" s="13">
        <f t="shared" si="46"/>
        <v>10000</v>
      </c>
    </row>
    <row r="180" spans="1:9">
      <c r="C180" s="161" t="s">
        <v>17</v>
      </c>
      <c r="D180" s="161"/>
      <c r="E180" s="161" t="s">
        <v>32</v>
      </c>
      <c r="F180" s="161"/>
      <c r="G180" s="13">
        <v>10000</v>
      </c>
      <c r="H180" s="13">
        <v>0</v>
      </c>
      <c r="I180" s="13">
        <f>G180+H180</f>
        <v>10000</v>
      </c>
    </row>
    <row r="181" spans="1:9">
      <c r="C181" s="12"/>
      <c r="D181" s="12"/>
      <c r="E181" s="12"/>
      <c r="F181" s="12"/>
      <c r="G181" s="13"/>
      <c r="H181" s="13"/>
      <c r="I181" s="13"/>
    </row>
    <row r="182" spans="1:9" ht="12.75" customHeight="1">
      <c r="A182" s="7"/>
      <c r="B182" s="162" t="s">
        <v>57</v>
      </c>
      <c r="C182" s="162"/>
      <c r="D182" s="162"/>
      <c r="E182" s="162"/>
      <c r="F182" s="162"/>
      <c r="G182" s="8">
        <f>G183+G190+G194+G198+G202+G206</f>
        <v>112000</v>
      </c>
      <c r="H182" s="8">
        <f t="shared" ref="H182:I182" si="47">H183+H190+H194+H198+H202+H206</f>
        <v>20000</v>
      </c>
      <c r="I182" s="8">
        <f t="shared" si="47"/>
        <v>132000</v>
      </c>
    </row>
    <row r="183" spans="1:9" ht="12.75" customHeight="1">
      <c r="A183" s="9"/>
      <c r="B183" s="159" t="s">
        <v>58</v>
      </c>
      <c r="C183" s="159"/>
      <c r="D183" s="159"/>
      <c r="E183" s="159"/>
      <c r="F183" s="159"/>
      <c r="G183" s="84">
        <f>G184+G187</f>
        <v>27000</v>
      </c>
      <c r="H183" s="84">
        <f>H184+H187</f>
        <v>0</v>
      </c>
      <c r="I183" s="84">
        <f>I184+I187</f>
        <v>27000</v>
      </c>
    </row>
    <row r="184" spans="1:9" ht="12.75" customHeight="1">
      <c r="A184" s="10"/>
      <c r="B184" s="160" t="s">
        <v>38</v>
      </c>
      <c r="C184" s="160"/>
      <c r="D184" s="160"/>
      <c r="E184" s="160"/>
      <c r="F184" s="160"/>
      <c r="G184" s="11">
        <f t="shared" ref="G184:I185" si="48">G185</f>
        <v>15000</v>
      </c>
      <c r="H184" s="11">
        <f t="shared" si="48"/>
        <v>0</v>
      </c>
      <c r="I184" s="11">
        <f t="shared" si="48"/>
        <v>15000</v>
      </c>
    </row>
    <row r="185" spans="1:9">
      <c r="C185" s="161" t="s">
        <v>5</v>
      </c>
      <c r="D185" s="161"/>
      <c r="E185" s="161" t="s">
        <v>6</v>
      </c>
      <c r="F185" s="161"/>
      <c r="G185" s="13">
        <f t="shared" si="48"/>
        <v>15000</v>
      </c>
      <c r="H185" s="13">
        <f t="shared" si="48"/>
        <v>0</v>
      </c>
      <c r="I185" s="13">
        <f t="shared" si="48"/>
        <v>15000</v>
      </c>
    </row>
    <row r="186" spans="1:9">
      <c r="C186" s="161" t="s">
        <v>9</v>
      </c>
      <c r="D186" s="161"/>
      <c r="E186" s="161" t="s">
        <v>10</v>
      </c>
      <c r="F186" s="161"/>
      <c r="G186" s="13">
        <v>15000</v>
      </c>
      <c r="H186" s="13">
        <v>0</v>
      </c>
      <c r="I186" s="13">
        <f>G186+H186</f>
        <v>15000</v>
      </c>
    </row>
    <row r="187" spans="1:9" ht="12.75" customHeight="1">
      <c r="A187" s="10"/>
      <c r="B187" s="160" t="s">
        <v>30</v>
      </c>
      <c r="C187" s="160"/>
      <c r="D187" s="160"/>
      <c r="E187" s="160"/>
      <c r="F187" s="160"/>
      <c r="G187" s="11">
        <f t="shared" ref="G187:I188" si="49">G188</f>
        <v>12000</v>
      </c>
      <c r="H187" s="11">
        <f t="shared" si="49"/>
        <v>0</v>
      </c>
      <c r="I187" s="11">
        <f t="shared" si="49"/>
        <v>12000</v>
      </c>
    </row>
    <row r="188" spans="1:9">
      <c r="C188" s="161" t="s">
        <v>5</v>
      </c>
      <c r="D188" s="161"/>
      <c r="E188" s="161" t="s">
        <v>6</v>
      </c>
      <c r="F188" s="161"/>
      <c r="G188" s="13">
        <f t="shared" si="49"/>
        <v>12000</v>
      </c>
      <c r="H188" s="13">
        <f t="shared" si="49"/>
        <v>0</v>
      </c>
      <c r="I188" s="13">
        <f t="shared" si="49"/>
        <v>12000</v>
      </c>
    </row>
    <row r="189" spans="1:9">
      <c r="C189" s="161" t="s">
        <v>9</v>
      </c>
      <c r="D189" s="161"/>
      <c r="E189" s="161" t="s">
        <v>10</v>
      </c>
      <c r="F189" s="161"/>
      <c r="G189" s="13">
        <v>12000</v>
      </c>
      <c r="H189" s="13">
        <v>0</v>
      </c>
      <c r="I189" s="13">
        <f>G189+H189</f>
        <v>12000</v>
      </c>
    </row>
    <row r="190" spans="1:9" ht="12.75" customHeight="1">
      <c r="A190" s="9"/>
      <c r="B190" s="159" t="s">
        <v>268</v>
      </c>
      <c r="C190" s="159"/>
      <c r="D190" s="159"/>
      <c r="E190" s="159"/>
      <c r="F190" s="159"/>
      <c r="G190" s="84">
        <f t="shared" ref="G190:I192" si="50">G191</f>
        <v>25000</v>
      </c>
      <c r="H190" s="84">
        <f t="shared" si="50"/>
        <v>0</v>
      </c>
      <c r="I190" s="84">
        <f t="shared" si="50"/>
        <v>25000</v>
      </c>
    </row>
    <row r="191" spans="1:9" ht="12.75" customHeight="1">
      <c r="A191" s="10"/>
      <c r="B191" s="160" t="s">
        <v>41</v>
      </c>
      <c r="C191" s="160"/>
      <c r="D191" s="160"/>
      <c r="E191" s="160"/>
      <c r="F191" s="160"/>
      <c r="G191" s="11">
        <f t="shared" si="50"/>
        <v>25000</v>
      </c>
      <c r="H191" s="11">
        <f t="shared" si="50"/>
        <v>0</v>
      </c>
      <c r="I191" s="11">
        <f t="shared" si="50"/>
        <v>25000</v>
      </c>
    </row>
    <row r="192" spans="1:9">
      <c r="C192" s="161" t="s">
        <v>16</v>
      </c>
      <c r="D192" s="161"/>
      <c r="E192" s="161" t="s">
        <v>31</v>
      </c>
      <c r="F192" s="161"/>
      <c r="G192" s="13">
        <f t="shared" si="50"/>
        <v>25000</v>
      </c>
      <c r="H192" s="13">
        <f t="shared" si="50"/>
        <v>0</v>
      </c>
      <c r="I192" s="13">
        <f t="shared" si="50"/>
        <v>25000</v>
      </c>
    </row>
    <row r="193" spans="1:9">
      <c r="C193" s="161" t="s">
        <v>17</v>
      </c>
      <c r="D193" s="161"/>
      <c r="E193" s="161" t="s">
        <v>32</v>
      </c>
      <c r="F193" s="161"/>
      <c r="G193" s="13">
        <v>25000</v>
      </c>
      <c r="H193" s="13">
        <v>0</v>
      </c>
      <c r="I193" s="13">
        <f>G193+H193</f>
        <v>25000</v>
      </c>
    </row>
    <row r="194" spans="1:9" ht="12.75" customHeight="1">
      <c r="A194" s="9"/>
      <c r="B194" s="159" t="s">
        <v>59</v>
      </c>
      <c r="C194" s="159"/>
      <c r="D194" s="159"/>
      <c r="E194" s="159"/>
      <c r="F194" s="159"/>
      <c r="G194" s="84">
        <f t="shared" ref="G194:I203" si="51">G195</f>
        <v>15000</v>
      </c>
      <c r="H194" s="84">
        <f t="shared" si="51"/>
        <v>0</v>
      </c>
      <c r="I194" s="84">
        <f t="shared" si="51"/>
        <v>15000</v>
      </c>
    </row>
    <row r="195" spans="1:9" ht="12.75" customHeight="1">
      <c r="A195" s="10"/>
      <c r="B195" s="160" t="s">
        <v>41</v>
      </c>
      <c r="C195" s="160"/>
      <c r="D195" s="160"/>
      <c r="E195" s="160"/>
      <c r="F195" s="160"/>
      <c r="G195" s="11">
        <f t="shared" si="51"/>
        <v>15000</v>
      </c>
      <c r="H195" s="11">
        <f t="shared" si="51"/>
        <v>0</v>
      </c>
      <c r="I195" s="11">
        <f t="shared" si="51"/>
        <v>15000</v>
      </c>
    </row>
    <row r="196" spans="1:9">
      <c r="C196" s="161" t="s">
        <v>16</v>
      </c>
      <c r="D196" s="161"/>
      <c r="E196" s="161" t="s">
        <v>31</v>
      </c>
      <c r="F196" s="161"/>
      <c r="G196" s="13">
        <f t="shared" si="51"/>
        <v>15000</v>
      </c>
      <c r="H196" s="13">
        <f t="shared" si="51"/>
        <v>0</v>
      </c>
      <c r="I196" s="13">
        <f t="shared" si="51"/>
        <v>15000</v>
      </c>
    </row>
    <row r="197" spans="1:9">
      <c r="C197" s="161" t="s">
        <v>17</v>
      </c>
      <c r="D197" s="161"/>
      <c r="E197" s="161" t="s">
        <v>32</v>
      </c>
      <c r="F197" s="161"/>
      <c r="G197" s="13">
        <v>15000</v>
      </c>
      <c r="H197" s="13">
        <v>0</v>
      </c>
      <c r="I197" s="13">
        <f>G197+H197</f>
        <v>15000</v>
      </c>
    </row>
    <row r="198" spans="1:9" ht="12.75" customHeight="1">
      <c r="A198" s="9"/>
      <c r="B198" s="159" t="s">
        <v>259</v>
      </c>
      <c r="C198" s="159"/>
      <c r="D198" s="159"/>
      <c r="E198" s="159"/>
      <c r="F198" s="159"/>
      <c r="G198" s="84">
        <f t="shared" si="51"/>
        <v>10000</v>
      </c>
      <c r="H198" s="84">
        <f t="shared" si="51"/>
        <v>0</v>
      </c>
      <c r="I198" s="84">
        <f t="shared" si="51"/>
        <v>10000</v>
      </c>
    </row>
    <row r="199" spans="1:9" ht="12.75" customHeight="1">
      <c r="A199" s="10"/>
      <c r="B199" s="160" t="s">
        <v>41</v>
      </c>
      <c r="C199" s="160"/>
      <c r="D199" s="160"/>
      <c r="E199" s="160"/>
      <c r="F199" s="160"/>
      <c r="G199" s="11">
        <f t="shared" si="51"/>
        <v>10000</v>
      </c>
      <c r="H199" s="11">
        <f t="shared" si="51"/>
        <v>0</v>
      </c>
      <c r="I199" s="11">
        <f t="shared" si="51"/>
        <v>10000</v>
      </c>
    </row>
    <row r="200" spans="1:9">
      <c r="C200" s="161" t="s">
        <v>16</v>
      </c>
      <c r="D200" s="161"/>
      <c r="E200" s="161" t="s">
        <v>31</v>
      </c>
      <c r="F200" s="161"/>
      <c r="G200" s="13">
        <f t="shared" si="51"/>
        <v>10000</v>
      </c>
      <c r="H200" s="13">
        <f t="shared" si="51"/>
        <v>0</v>
      </c>
      <c r="I200" s="13">
        <f t="shared" si="51"/>
        <v>10000</v>
      </c>
    </row>
    <row r="201" spans="1:9">
      <c r="C201" s="161" t="s">
        <v>17</v>
      </c>
      <c r="D201" s="161"/>
      <c r="E201" s="161" t="s">
        <v>32</v>
      </c>
      <c r="F201" s="161"/>
      <c r="G201" s="13">
        <v>10000</v>
      </c>
      <c r="H201" s="13">
        <v>0</v>
      </c>
      <c r="I201" s="13">
        <f>G201+H201</f>
        <v>10000</v>
      </c>
    </row>
    <row r="202" spans="1:9" ht="12.75" customHeight="1">
      <c r="A202" s="9"/>
      <c r="B202" s="159" t="s">
        <v>269</v>
      </c>
      <c r="C202" s="159"/>
      <c r="D202" s="159"/>
      <c r="E202" s="159"/>
      <c r="F202" s="159"/>
      <c r="G202" s="84">
        <f t="shared" si="51"/>
        <v>35000</v>
      </c>
      <c r="H202" s="84">
        <f t="shared" si="51"/>
        <v>-8000</v>
      </c>
      <c r="I202" s="84">
        <f t="shared" si="51"/>
        <v>27000</v>
      </c>
    </row>
    <row r="203" spans="1:9" ht="12.75" customHeight="1">
      <c r="A203" s="10"/>
      <c r="B203" s="160" t="s">
        <v>41</v>
      </c>
      <c r="C203" s="160"/>
      <c r="D203" s="160"/>
      <c r="E203" s="160"/>
      <c r="F203" s="160"/>
      <c r="G203" s="11">
        <f t="shared" si="51"/>
        <v>35000</v>
      </c>
      <c r="H203" s="11">
        <f t="shared" si="51"/>
        <v>-8000</v>
      </c>
      <c r="I203" s="11">
        <f t="shared" si="51"/>
        <v>27000</v>
      </c>
    </row>
    <row r="204" spans="1:9">
      <c r="C204" s="161" t="s">
        <v>16</v>
      </c>
      <c r="D204" s="161"/>
      <c r="E204" s="161" t="s">
        <v>31</v>
      </c>
      <c r="F204" s="161"/>
      <c r="G204" s="13">
        <f>G205</f>
        <v>35000</v>
      </c>
      <c r="H204" s="13">
        <f>H205</f>
        <v>-8000</v>
      </c>
      <c r="I204" s="13">
        <f>I205</f>
        <v>27000</v>
      </c>
    </row>
    <row r="205" spans="1:9">
      <c r="C205" s="161" t="s">
        <v>17</v>
      </c>
      <c r="D205" s="161"/>
      <c r="E205" s="161" t="s">
        <v>32</v>
      </c>
      <c r="F205" s="161"/>
      <c r="G205" s="13">
        <v>35000</v>
      </c>
      <c r="H205" s="13">
        <v>-8000</v>
      </c>
      <c r="I205" s="13">
        <f>G205+H205</f>
        <v>27000</v>
      </c>
    </row>
    <row r="206" spans="1:9" ht="12.75" customHeight="1">
      <c r="A206" s="9"/>
      <c r="B206" s="159" t="s">
        <v>311</v>
      </c>
      <c r="C206" s="159"/>
      <c r="D206" s="159"/>
      <c r="E206" s="159"/>
      <c r="F206" s="159"/>
      <c r="G206" s="84">
        <f t="shared" ref="G206:I207" si="52">G207</f>
        <v>0</v>
      </c>
      <c r="H206" s="84">
        <f t="shared" si="52"/>
        <v>28000</v>
      </c>
      <c r="I206" s="84">
        <f t="shared" si="52"/>
        <v>28000</v>
      </c>
    </row>
    <row r="207" spans="1:9" ht="12.75" customHeight="1">
      <c r="A207" s="10"/>
      <c r="B207" s="160" t="s">
        <v>318</v>
      </c>
      <c r="C207" s="160"/>
      <c r="D207" s="160"/>
      <c r="E207" s="160"/>
      <c r="F207" s="160"/>
      <c r="G207" s="11">
        <f t="shared" si="52"/>
        <v>0</v>
      </c>
      <c r="H207" s="11">
        <f t="shared" si="52"/>
        <v>28000</v>
      </c>
      <c r="I207" s="11">
        <f t="shared" si="52"/>
        <v>28000</v>
      </c>
    </row>
    <row r="208" spans="1:9">
      <c r="C208" s="161" t="s">
        <v>16</v>
      </c>
      <c r="D208" s="161"/>
      <c r="E208" s="161" t="s">
        <v>31</v>
      </c>
      <c r="F208" s="161"/>
      <c r="G208" s="13">
        <f>G209</f>
        <v>0</v>
      </c>
      <c r="H208" s="13">
        <f>H209</f>
        <v>28000</v>
      </c>
      <c r="I208" s="13">
        <f>I209</f>
        <v>28000</v>
      </c>
    </row>
    <row r="209" spans="1:9">
      <c r="C209" s="161" t="s">
        <v>17</v>
      </c>
      <c r="D209" s="161"/>
      <c r="E209" s="161" t="s">
        <v>32</v>
      </c>
      <c r="F209" s="161"/>
      <c r="G209" s="13">
        <v>0</v>
      </c>
      <c r="H209" s="13">
        <v>28000</v>
      </c>
      <c r="I209" s="13">
        <f>G209+H209</f>
        <v>28000</v>
      </c>
    </row>
    <row r="210" spans="1:9">
      <c r="C210" s="12"/>
      <c r="D210" s="12"/>
      <c r="E210" s="12"/>
      <c r="F210" s="12"/>
      <c r="G210" s="13"/>
      <c r="H210" s="13"/>
      <c r="I210" s="13"/>
    </row>
    <row r="211" spans="1:9">
      <c r="C211" s="12"/>
      <c r="D211" s="12"/>
      <c r="E211" s="12"/>
      <c r="F211" s="12"/>
      <c r="G211" s="13"/>
      <c r="H211" s="13"/>
      <c r="I211" s="13"/>
    </row>
    <row r="212" spans="1:9">
      <c r="C212" s="12"/>
      <c r="D212" s="12"/>
      <c r="E212" s="12"/>
      <c r="F212" s="12"/>
      <c r="G212" s="13"/>
      <c r="H212" s="13"/>
      <c r="I212" s="13"/>
    </row>
    <row r="213" spans="1:9" ht="11.25" customHeight="1">
      <c r="C213" s="12"/>
      <c r="D213" s="12"/>
      <c r="E213" s="12"/>
      <c r="F213" s="12"/>
      <c r="G213" s="13"/>
      <c r="H213" s="13"/>
      <c r="I213" s="13"/>
    </row>
    <row r="214" spans="1:9" ht="12.75" customHeight="1">
      <c r="A214" s="7"/>
      <c r="B214" s="162" t="s">
        <v>60</v>
      </c>
      <c r="C214" s="162"/>
      <c r="D214" s="162"/>
      <c r="E214" s="162"/>
      <c r="F214" s="162"/>
      <c r="G214" s="8">
        <f>G219+G223+G229+G233+G215</f>
        <v>177300</v>
      </c>
      <c r="H214" s="8">
        <f t="shared" ref="H214:I214" si="53">H219+H223+H229+H233+H215</f>
        <v>7700</v>
      </c>
      <c r="I214" s="8">
        <f t="shared" si="53"/>
        <v>185000</v>
      </c>
    </row>
    <row r="215" spans="1:9" ht="12.75" customHeight="1">
      <c r="A215" s="9"/>
      <c r="B215" s="159" t="s">
        <v>309</v>
      </c>
      <c r="C215" s="159"/>
      <c r="D215" s="159"/>
      <c r="E215" s="159"/>
      <c r="F215" s="159"/>
      <c r="G215" s="84">
        <f>G216</f>
        <v>0</v>
      </c>
      <c r="H215" s="84">
        <f t="shared" ref="H215:I215" si="54">H216</f>
        <v>4000</v>
      </c>
      <c r="I215" s="84">
        <f t="shared" si="54"/>
        <v>4000</v>
      </c>
    </row>
    <row r="216" spans="1:9" ht="12.75" customHeight="1">
      <c r="A216" s="10"/>
      <c r="B216" s="160" t="s">
        <v>41</v>
      </c>
      <c r="C216" s="160"/>
      <c r="D216" s="160"/>
      <c r="E216" s="160"/>
      <c r="F216" s="160"/>
      <c r="G216" s="11">
        <f t="shared" ref="G216:I217" si="55">G217</f>
        <v>0</v>
      </c>
      <c r="H216" s="11">
        <f t="shared" si="55"/>
        <v>4000</v>
      </c>
      <c r="I216" s="11">
        <f t="shared" si="55"/>
        <v>4000</v>
      </c>
    </row>
    <row r="217" spans="1:9">
      <c r="C217" s="161">
        <v>4</v>
      </c>
      <c r="D217" s="161"/>
      <c r="E217" s="161" t="s">
        <v>31</v>
      </c>
      <c r="F217" s="161"/>
      <c r="G217" s="13">
        <f t="shared" si="55"/>
        <v>0</v>
      </c>
      <c r="H217" s="13">
        <f t="shared" si="55"/>
        <v>4000</v>
      </c>
      <c r="I217" s="13">
        <f t="shared" si="55"/>
        <v>4000</v>
      </c>
    </row>
    <row r="218" spans="1:9">
      <c r="C218" s="161">
        <v>42</v>
      </c>
      <c r="D218" s="161"/>
      <c r="E218" s="161" t="s">
        <v>32</v>
      </c>
      <c r="F218" s="161"/>
      <c r="G218" s="13">
        <v>0</v>
      </c>
      <c r="H218" s="13">
        <v>4000</v>
      </c>
      <c r="I218" s="13">
        <f>G218+H218</f>
        <v>4000</v>
      </c>
    </row>
    <row r="219" spans="1:9" ht="12.75" customHeight="1">
      <c r="A219" s="9"/>
      <c r="B219" s="159" t="s">
        <v>61</v>
      </c>
      <c r="C219" s="159"/>
      <c r="D219" s="159"/>
      <c r="E219" s="159"/>
      <c r="F219" s="159"/>
      <c r="G219" s="84">
        <f t="shared" ref="G219:I219" si="56">G220</f>
        <v>1000</v>
      </c>
      <c r="H219" s="84">
        <f t="shared" si="56"/>
        <v>0</v>
      </c>
      <c r="I219" s="84">
        <f t="shared" si="56"/>
        <v>1000</v>
      </c>
    </row>
    <row r="220" spans="1:9" ht="12.75" customHeight="1">
      <c r="A220" s="10"/>
      <c r="B220" s="160" t="s">
        <v>38</v>
      </c>
      <c r="C220" s="160"/>
      <c r="D220" s="160"/>
      <c r="E220" s="160"/>
      <c r="F220" s="160"/>
      <c r="G220" s="11">
        <f t="shared" ref="G220:I221" si="57">G221</f>
        <v>1000</v>
      </c>
      <c r="H220" s="11">
        <f t="shared" si="57"/>
        <v>0</v>
      </c>
      <c r="I220" s="11">
        <f t="shared" si="57"/>
        <v>1000</v>
      </c>
    </row>
    <row r="221" spans="1:9">
      <c r="C221" s="161" t="s">
        <v>5</v>
      </c>
      <c r="D221" s="161"/>
      <c r="E221" s="161" t="s">
        <v>6</v>
      </c>
      <c r="F221" s="161"/>
      <c r="G221" s="13">
        <f t="shared" si="57"/>
        <v>1000</v>
      </c>
      <c r="H221" s="13">
        <f t="shared" si="57"/>
        <v>0</v>
      </c>
      <c r="I221" s="13">
        <f t="shared" si="57"/>
        <v>1000</v>
      </c>
    </row>
    <row r="222" spans="1:9">
      <c r="C222" s="161" t="s">
        <v>9</v>
      </c>
      <c r="D222" s="161"/>
      <c r="E222" s="161" t="s">
        <v>10</v>
      </c>
      <c r="F222" s="161"/>
      <c r="G222" s="13">
        <v>1000</v>
      </c>
      <c r="H222" s="13">
        <v>0</v>
      </c>
      <c r="I222" s="13">
        <f>G222+H222</f>
        <v>1000</v>
      </c>
    </row>
    <row r="223" spans="1:9" ht="12.75" customHeight="1">
      <c r="A223" s="9"/>
      <c r="B223" s="159" t="s">
        <v>313</v>
      </c>
      <c r="C223" s="159"/>
      <c r="D223" s="159"/>
      <c r="E223" s="159"/>
      <c r="F223" s="159"/>
      <c r="G223" s="84">
        <f t="shared" ref="G223:I227" si="58">G224</f>
        <v>82000</v>
      </c>
      <c r="H223" s="84">
        <f t="shared" si="58"/>
        <v>500</v>
      </c>
      <c r="I223" s="84">
        <f t="shared" si="58"/>
        <v>82500</v>
      </c>
    </row>
    <row r="224" spans="1:9" ht="12.75" customHeight="1">
      <c r="A224" s="10"/>
      <c r="B224" s="160" t="s">
        <v>318</v>
      </c>
      <c r="C224" s="160"/>
      <c r="D224" s="160"/>
      <c r="E224" s="160"/>
      <c r="F224" s="160"/>
      <c r="G224" s="11">
        <f t="shared" si="58"/>
        <v>82000</v>
      </c>
      <c r="H224" s="11">
        <f>H225+H227</f>
        <v>500</v>
      </c>
      <c r="I224" s="11">
        <f>I225+I227</f>
        <v>82500</v>
      </c>
    </row>
    <row r="225" spans="1:9" ht="12.75" customHeight="1">
      <c r="C225" s="163" t="s">
        <v>16</v>
      </c>
      <c r="D225" s="163"/>
      <c r="E225" s="163" t="s">
        <v>31</v>
      </c>
      <c r="F225" s="163"/>
      <c r="G225" s="119">
        <f t="shared" si="58"/>
        <v>82000</v>
      </c>
      <c r="H225" s="119">
        <f t="shared" si="58"/>
        <v>-82000</v>
      </c>
      <c r="I225" s="119">
        <f t="shared" si="58"/>
        <v>0</v>
      </c>
    </row>
    <row r="226" spans="1:9" ht="12.75" customHeight="1">
      <c r="C226" s="163" t="s">
        <v>17</v>
      </c>
      <c r="D226" s="163"/>
      <c r="E226" s="163" t="s">
        <v>32</v>
      </c>
      <c r="F226" s="163"/>
      <c r="G226" s="119">
        <v>82000</v>
      </c>
      <c r="H226" s="119">
        <v>-82000</v>
      </c>
      <c r="I226" s="119">
        <f>G226+H226</f>
        <v>0</v>
      </c>
    </row>
    <row r="227" spans="1:9" ht="12.75" customHeight="1">
      <c r="C227" s="161" t="s">
        <v>5</v>
      </c>
      <c r="D227" s="161"/>
      <c r="E227" s="161" t="s">
        <v>6</v>
      </c>
      <c r="F227" s="161"/>
      <c r="G227" s="119">
        <v>0</v>
      </c>
      <c r="H227" s="119">
        <v>82500</v>
      </c>
      <c r="I227" s="119">
        <f t="shared" si="58"/>
        <v>82500</v>
      </c>
    </row>
    <row r="228" spans="1:9" ht="12.75" customHeight="1">
      <c r="C228" s="161" t="s">
        <v>9</v>
      </c>
      <c r="D228" s="161"/>
      <c r="E228" s="161" t="s">
        <v>10</v>
      </c>
      <c r="F228" s="161"/>
      <c r="G228" s="119">
        <v>0</v>
      </c>
      <c r="H228" s="119">
        <v>82500</v>
      </c>
      <c r="I228" s="119">
        <f>G228+H228</f>
        <v>82500</v>
      </c>
    </row>
    <row r="229" spans="1:9" ht="12.75" customHeight="1">
      <c r="A229" s="9"/>
      <c r="B229" s="159" t="s">
        <v>62</v>
      </c>
      <c r="C229" s="159"/>
      <c r="D229" s="159"/>
      <c r="E229" s="159"/>
      <c r="F229" s="159"/>
      <c r="G229" s="84">
        <f t="shared" ref="G229:I231" si="59">G230</f>
        <v>84300</v>
      </c>
      <c r="H229" s="84">
        <f t="shared" si="59"/>
        <v>-1800</v>
      </c>
      <c r="I229" s="84">
        <f t="shared" si="59"/>
        <v>82500</v>
      </c>
    </row>
    <row r="230" spans="1:9" ht="12.75" customHeight="1">
      <c r="A230" s="10"/>
      <c r="B230" s="160" t="s">
        <v>41</v>
      </c>
      <c r="C230" s="160"/>
      <c r="D230" s="160"/>
      <c r="E230" s="160"/>
      <c r="F230" s="160"/>
      <c r="G230" s="11">
        <f t="shared" si="59"/>
        <v>84300</v>
      </c>
      <c r="H230" s="11">
        <f t="shared" si="59"/>
        <v>-1800</v>
      </c>
      <c r="I230" s="11">
        <f t="shared" si="59"/>
        <v>82500</v>
      </c>
    </row>
    <row r="231" spans="1:9" ht="12.75" customHeight="1">
      <c r="C231" s="161" t="s">
        <v>16</v>
      </c>
      <c r="D231" s="161"/>
      <c r="E231" s="161" t="s">
        <v>31</v>
      </c>
      <c r="F231" s="161"/>
      <c r="G231" s="13">
        <f t="shared" si="59"/>
        <v>84300</v>
      </c>
      <c r="H231" s="13">
        <f t="shared" si="59"/>
        <v>-1800</v>
      </c>
      <c r="I231" s="13">
        <f t="shared" si="59"/>
        <v>82500</v>
      </c>
    </row>
    <row r="232" spans="1:9" ht="12.75" customHeight="1">
      <c r="C232" s="161" t="s">
        <v>17</v>
      </c>
      <c r="D232" s="161"/>
      <c r="E232" s="161" t="s">
        <v>32</v>
      </c>
      <c r="F232" s="161"/>
      <c r="G232" s="13">
        <f>100000-(82000-66300)</f>
        <v>84300</v>
      </c>
      <c r="H232" s="13">
        <v>-1800</v>
      </c>
      <c r="I232" s="13">
        <f>G232+H232</f>
        <v>82500</v>
      </c>
    </row>
    <row r="233" spans="1:9" ht="12.75" customHeight="1">
      <c r="A233" s="9"/>
      <c r="B233" s="159" t="s">
        <v>297</v>
      </c>
      <c r="C233" s="159"/>
      <c r="D233" s="159"/>
      <c r="E233" s="159"/>
      <c r="F233" s="159"/>
      <c r="G233" s="84">
        <f t="shared" ref="G233:I235" si="60">G234</f>
        <v>10000</v>
      </c>
      <c r="H233" s="84">
        <f t="shared" si="60"/>
        <v>5000</v>
      </c>
      <c r="I233" s="84">
        <f t="shared" si="60"/>
        <v>15000</v>
      </c>
    </row>
    <row r="234" spans="1:9" ht="12.75" customHeight="1">
      <c r="A234" s="10"/>
      <c r="B234" s="160" t="s">
        <v>41</v>
      </c>
      <c r="C234" s="160"/>
      <c r="D234" s="160"/>
      <c r="E234" s="160"/>
      <c r="F234" s="160"/>
      <c r="G234" s="11">
        <f t="shared" si="60"/>
        <v>10000</v>
      </c>
      <c r="H234" s="11">
        <f t="shared" si="60"/>
        <v>5000</v>
      </c>
      <c r="I234" s="11">
        <f t="shared" si="60"/>
        <v>15000</v>
      </c>
    </row>
    <row r="235" spans="1:9">
      <c r="C235" s="161" t="s">
        <v>16</v>
      </c>
      <c r="D235" s="161"/>
      <c r="E235" s="161" t="s">
        <v>31</v>
      </c>
      <c r="F235" s="161"/>
      <c r="G235" s="13">
        <f t="shared" si="60"/>
        <v>10000</v>
      </c>
      <c r="H235" s="13">
        <f t="shared" si="60"/>
        <v>5000</v>
      </c>
      <c r="I235" s="13">
        <f t="shared" si="60"/>
        <v>15000</v>
      </c>
    </row>
    <row r="236" spans="1:9">
      <c r="C236" s="161" t="s">
        <v>17</v>
      </c>
      <c r="D236" s="161"/>
      <c r="E236" s="161" t="s">
        <v>32</v>
      </c>
      <c r="F236" s="161"/>
      <c r="G236" s="13">
        <v>10000</v>
      </c>
      <c r="H236" s="119">
        <v>5000</v>
      </c>
      <c r="I236" s="119">
        <f>G236+H236</f>
        <v>15000</v>
      </c>
    </row>
    <row r="238" spans="1:9" ht="12.75" customHeight="1">
      <c r="A238" s="7"/>
      <c r="B238" s="162" t="s">
        <v>63</v>
      </c>
      <c r="C238" s="162"/>
      <c r="D238" s="162"/>
      <c r="E238" s="162"/>
      <c r="F238" s="162"/>
      <c r="G238" s="8">
        <f>G243+G260+G264+G268+G278+G285+G292+G239</f>
        <v>114000</v>
      </c>
      <c r="H238" s="8">
        <f>H243+H260+H264+H268+H278+H285+H292+H239</f>
        <v>80000</v>
      </c>
      <c r="I238" s="8">
        <f>I243+I260+I264+I268+I278+I285+I292+I239</f>
        <v>194000</v>
      </c>
    </row>
    <row r="239" spans="1:9" ht="12.6" customHeight="1">
      <c r="A239" s="9"/>
      <c r="B239" s="159" t="s">
        <v>310</v>
      </c>
      <c r="C239" s="159"/>
      <c r="D239" s="159"/>
      <c r="E239" s="159"/>
      <c r="F239" s="159"/>
      <c r="G239" s="84">
        <f t="shared" ref="G239:I240" si="61">G240</f>
        <v>0</v>
      </c>
      <c r="H239" s="84">
        <f t="shared" si="61"/>
        <v>3000</v>
      </c>
      <c r="I239" s="84">
        <f t="shared" si="61"/>
        <v>3000</v>
      </c>
    </row>
    <row r="240" spans="1:9" ht="12.75" customHeight="1">
      <c r="A240" s="10"/>
      <c r="B240" s="160" t="s">
        <v>30</v>
      </c>
      <c r="C240" s="160"/>
      <c r="D240" s="160"/>
      <c r="E240" s="160"/>
      <c r="F240" s="160"/>
      <c r="G240" s="11">
        <f t="shared" si="61"/>
        <v>0</v>
      </c>
      <c r="H240" s="11">
        <f t="shared" si="61"/>
        <v>3000</v>
      </c>
      <c r="I240" s="11">
        <f t="shared" si="61"/>
        <v>3000</v>
      </c>
    </row>
    <row r="241" spans="1:9">
      <c r="C241" s="161" t="s">
        <v>5</v>
      </c>
      <c r="D241" s="161"/>
      <c r="E241" s="161" t="s">
        <v>6</v>
      </c>
      <c r="F241" s="161"/>
      <c r="G241" s="13">
        <f>G242</f>
        <v>0</v>
      </c>
      <c r="H241" s="13">
        <f>H242</f>
        <v>3000</v>
      </c>
      <c r="I241" s="13">
        <f>I242</f>
        <v>3000</v>
      </c>
    </row>
    <row r="242" spans="1:9">
      <c r="C242" s="161" t="s">
        <v>9</v>
      </c>
      <c r="D242" s="161"/>
      <c r="E242" s="161" t="s">
        <v>10</v>
      </c>
      <c r="F242" s="161"/>
      <c r="G242" s="13">
        <v>0</v>
      </c>
      <c r="H242" s="13">
        <v>3000</v>
      </c>
      <c r="I242" s="13">
        <f>G242+H242</f>
        <v>3000</v>
      </c>
    </row>
    <row r="243" spans="1:9" ht="12.75" customHeight="1">
      <c r="A243" s="9"/>
      <c r="B243" s="159" t="s">
        <v>261</v>
      </c>
      <c r="C243" s="159"/>
      <c r="D243" s="159"/>
      <c r="E243" s="159"/>
      <c r="F243" s="159"/>
      <c r="G243" s="84">
        <f t="shared" ref="G243" si="62">G244+G249+G252+G255</f>
        <v>18000</v>
      </c>
      <c r="H243" s="84">
        <f t="shared" ref="H243" si="63">H244+H249+H252+H255</f>
        <v>12000</v>
      </c>
      <c r="I243" s="84">
        <f t="shared" ref="I243" si="64">I244+I249+I252+I255</f>
        <v>30000</v>
      </c>
    </row>
    <row r="244" spans="1:9" ht="12.75" customHeight="1">
      <c r="A244" s="10"/>
      <c r="B244" s="160" t="s">
        <v>34</v>
      </c>
      <c r="C244" s="160"/>
      <c r="D244" s="160"/>
      <c r="E244" s="160"/>
      <c r="F244" s="160"/>
      <c r="G244" s="11">
        <f t="shared" ref="G244" si="65">G245+G247</f>
        <v>0</v>
      </c>
      <c r="H244" s="11">
        <f t="shared" ref="H244" si="66">H245+H247</f>
        <v>5000</v>
      </c>
      <c r="I244" s="11">
        <f t="shared" ref="I244" si="67">I245+I247</f>
        <v>5000</v>
      </c>
    </row>
    <row r="245" spans="1:9">
      <c r="C245" s="161" t="s">
        <v>5</v>
      </c>
      <c r="D245" s="161"/>
      <c r="E245" s="161" t="s">
        <v>6</v>
      </c>
      <c r="F245" s="161"/>
      <c r="G245" s="13">
        <f>G246</f>
        <v>0</v>
      </c>
      <c r="H245" s="13">
        <f>H246</f>
        <v>5000</v>
      </c>
      <c r="I245" s="13">
        <f>I246</f>
        <v>5000</v>
      </c>
    </row>
    <row r="246" spans="1:9">
      <c r="C246" s="161" t="s">
        <v>9</v>
      </c>
      <c r="D246" s="161"/>
      <c r="E246" s="161" t="s">
        <v>10</v>
      </c>
      <c r="F246" s="161"/>
      <c r="G246" s="13">
        <v>0</v>
      </c>
      <c r="H246" s="13">
        <v>5000</v>
      </c>
      <c r="I246" s="13">
        <f>G246+H246</f>
        <v>5000</v>
      </c>
    </row>
    <row r="247" spans="1:9">
      <c r="C247" s="161" t="s">
        <v>16</v>
      </c>
      <c r="D247" s="161"/>
      <c r="E247" s="161" t="s">
        <v>31</v>
      </c>
      <c r="F247" s="161"/>
      <c r="G247" s="13">
        <f>G248</f>
        <v>0</v>
      </c>
      <c r="H247" s="13">
        <f>H248</f>
        <v>0</v>
      </c>
      <c r="I247" s="13">
        <f>I248</f>
        <v>0</v>
      </c>
    </row>
    <row r="248" spans="1:9">
      <c r="C248" s="161" t="s">
        <v>17</v>
      </c>
      <c r="D248" s="161"/>
      <c r="E248" s="161" t="s">
        <v>32</v>
      </c>
      <c r="F248" s="161"/>
      <c r="G248" s="13">
        <v>0</v>
      </c>
      <c r="H248" s="13">
        <v>0</v>
      </c>
      <c r="I248" s="13">
        <f>G248+H248</f>
        <v>0</v>
      </c>
    </row>
    <row r="249" spans="1:9" ht="12.75" customHeight="1">
      <c r="A249" s="10"/>
      <c r="B249" s="160" t="s">
        <v>50</v>
      </c>
      <c r="C249" s="160"/>
      <c r="D249" s="160"/>
      <c r="E249" s="160"/>
      <c r="F249" s="160"/>
      <c r="G249" s="11">
        <f t="shared" ref="G249:I250" si="68">G250</f>
        <v>1500</v>
      </c>
      <c r="H249" s="11">
        <f t="shared" si="68"/>
        <v>0</v>
      </c>
      <c r="I249" s="11">
        <f t="shared" si="68"/>
        <v>1500</v>
      </c>
    </row>
    <row r="250" spans="1:9">
      <c r="C250" s="161" t="s">
        <v>5</v>
      </c>
      <c r="D250" s="161"/>
      <c r="E250" s="161" t="s">
        <v>6</v>
      </c>
      <c r="F250" s="161"/>
      <c r="G250" s="13">
        <f t="shared" si="68"/>
        <v>1500</v>
      </c>
      <c r="H250" s="13">
        <f t="shared" si="68"/>
        <v>0</v>
      </c>
      <c r="I250" s="13">
        <f t="shared" si="68"/>
        <v>1500</v>
      </c>
    </row>
    <row r="251" spans="1:9">
      <c r="C251" s="161" t="s">
        <v>9</v>
      </c>
      <c r="D251" s="161"/>
      <c r="E251" s="161" t="s">
        <v>10</v>
      </c>
      <c r="F251" s="161"/>
      <c r="G251" s="13">
        <v>1500</v>
      </c>
      <c r="H251" s="13">
        <v>0</v>
      </c>
      <c r="I251" s="13">
        <f>G251+H251</f>
        <v>1500</v>
      </c>
    </row>
    <row r="252" spans="1:9" ht="12.75" customHeight="1">
      <c r="A252" s="10"/>
      <c r="B252" s="160" t="s">
        <v>38</v>
      </c>
      <c r="C252" s="160"/>
      <c r="D252" s="160"/>
      <c r="E252" s="160"/>
      <c r="F252" s="160"/>
      <c r="G252" s="11">
        <f t="shared" ref="G252:I253" si="69">G253</f>
        <v>1500</v>
      </c>
      <c r="H252" s="11">
        <f t="shared" si="69"/>
        <v>0</v>
      </c>
      <c r="I252" s="11">
        <f t="shared" si="69"/>
        <v>1500</v>
      </c>
    </row>
    <row r="253" spans="1:9">
      <c r="C253" s="161" t="s">
        <v>5</v>
      </c>
      <c r="D253" s="161"/>
      <c r="E253" s="161" t="s">
        <v>6</v>
      </c>
      <c r="F253" s="161"/>
      <c r="G253" s="13">
        <f t="shared" si="69"/>
        <v>1500</v>
      </c>
      <c r="H253" s="13">
        <f t="shared" si="69"/>
        <v>0</v>
      </c>
      <c r="I253" s="13">
        <f t="shared" si="69"/>
        <v>1500</v>
      </c>
    </row>
    <row r="254" spans="1:9">
      <c r="C254" s="161" t="s">
        <v>9</v>
      </c>
      <c r="D254" s="161"/>
      <c r="E254" s="161" t="s">
        <v>10</v>
      </c>
      <c r="F254" s="161"/>
      <c r="G254" s="13">
        <v>1500</v>
      </c>
      <c r="H254" s="13">
        <v>0</v>
      </c>
      <c r="I254" s="13">
        <f>G254+H254</f>
        <v>1500</v>
      </c>
    </row>
    <row r="255" spans="1:9" ht="12.75" customHeight="1">
      <c r="A255" s="10"/>
      <c r="B255" s="160" t="s">
        <v>41</v>
      </c>
      <c r="C255" s="160"/>
      <c r="D255" s="160"/>
      <c r="E255" s="160"/>
      <c r="F255" s="160"/>
      <c r="G255" s="11">
        <f t="shared" ref="G255" si="70">G256+G258</f>
        <v>15000</v>
      </c>
      <c r="H255" s="11">
        <f t="shared" ref="H255" si="71">H256+H258</f>
        <v>7000</v>
      </c>
      <c r="I255" s="11">
        <f t="shared" ref="I255" si="72">I256+I258</f>
        <v>22000</v>
      </c>
    </row>
    <row r="256" spans="1:9">
      <c r="C256" s="161" t="s">
        <v>5</v>
      </c>
      <c r="D256" s="161"/>
      <c r="E256" s="161" t="s">
        <v>6</v>
      </c>
      <c r="F256" s="161"/>
      <c r="G256" s="13">
        <f t="shared" ref="G256:I256" si="73">G257</f>
        <v>15000</v>
      </c>
      <c r="H256" s="13">
        <f t="shared" si="73"/>
        <v>7000</v>
      </c>
      <c r="I256" s="13">
        <f t="shared" si="73"/>
        <v>22000</v>
      </c>
    </row>
    <row r="257" spans="1:9">
      <c r="C257" s="161" t="s">
        <v>9</v>
      </c>
      <c r="D257" s="161"/>
      <c r="E257" s="161" t="s">
        <v>10</v>
      </c>
      <c r="F257" s="161"/>
      <c r="G257" s="13">
        <v>15000</v>
      </c>
      <c r="H257" s="13">
        <v>7000</v>
      </c>
      <c r="I257" s="13">
        <f>G257+H257</f>
        <v>22000</v>
      </c>
    </row>
    <row r="258" spans="1:9">
      <c r="C258" s="161" t="s">
        <v>16</v>
      </c>
      <c r="D258" s="161"/>
      <c r="E258" s="161" t="s">
        <v>31</v>
      </c>
      <c r="F258" s="161"/>
      <c r="G258" s="13">
        <f t="shared" ref="G258:I258" si="74">G259</f>
        <v>0</v>
      </c>
      <c r="H258" s="13">
        <f t="shared" si="74"/>
        <v>0</v>
      </c>
      <c r="I258" s="13">
        <f t="shared" si="74"/>
        <v>0</v>
      </c>
    </row>
    <row r="259" spans="1:9">
      <c r="C259" s="161" t="s">
        <v>17</v>
      </c>
      <c r="D259" s="161"/>
      <c r="E259" s="161" t="s">
        <v>32</v>
      </c>
      <c r="F259" s="161"/>
      <c r="G259" s="13">
        <v>0</v>
      </c>
      <c r="H259" s="13">
        <v>0</v>
      </c>
      <c r="I259" s="13">
        <f>G259+H259</f>
        <v>0</v>
      </c>
    </row>
    <row r="260" spans="1:9" ht="12.6" customHeight="1">
      <c r="A260" s="9"/>
      <c r="B260" s="159" t="s">
        <v>300</v>
      </c>
      <c r="C260" s="159"/>
      <c r="D260" s="159"/>
      <c r="E260" s="159"/>
      <c r="F260" s="159"/>
      <c r="G260" s="84">
        <f t="shared" ref="G260:I261" si="75">G261</f>
        <v>20000</v>
      </c>
      <c r="H260" s="84">
        <f t="shared" si="75"/>
        <v>0</v>
      </c>
      <c r="I260" s="84">
        <f t="shared" si="75"/>
        <v>20000</v>
      </c>
    </row>
    <row r="261" spans="1:9" ht="12.75" customHeight="1">
      <c r="A261" s="10"/>
      <c r="B261" s="160" t="s">
        <v>30</v>
      </c>
      <c r="C261" s="160"/>
      <c r="D261" s="160"/>
      <c r="E261" s="160"/>
      <c r="F261" s="160"/>
      <c r="G261" s="11">
        <f t="shared" si="75"/>
        <v>20000</v>
      </c>
      <c r="H261" s="11">
        <f t="shared" si="75"/>
        <v>0</v>
      </c>
      <c r="I261" s="11">
        <f t="shared" si="75"/>
        <v>20000</v>
      </c>
    </row>
    <row r="262" spans="1:9">
      <c r="C262" s="161" t="s">
        <v>5</v>
      </c>
      <c r="D262" s="161"/>
      <c r="E262" s="161" t="s">
        <v>6</v>
      </c>
      <c r="F262" s="161"/>
      <c r="G262" s="13">
        <f>G263</f>
        <v>20000</v>
      </c>
      <c r="H262" s="13">
        <f>H263</f>
        <v>0</v>
      </c>
      <c r="I262" s="13">
        <f>I263</f>
        <v>20000</v>
      </c>
    </row>
    <row r="263" spans="1:9">
      <c r="C263" s="161" t="s">
        <v>9</v>
      </c>
      <c r="D263" s="161"/>
      <c r="E263" s="161" t="s">
        <v>10</v>
      </c>
      <c r="F263" s="161"/>
      <c r="G263" s="13">
        <v>20000</v>
      </c>
      <c r="H263" s="13">
        <v>0</v>
      </c>
      <c r="I263" s="13">
        <f>G263+H263</f>
        <v>20000</v>
      </c>
    </row>
    <row r="264" spans="1:9" ht="25.9" customHeight="1">
      <c r="A264" s="9"/>
      <c r="B264" s="159" t="s">
        <v>314</v>
      </c>
      <c r="C264" s="159"/>
      <c r="D264" s="159"/>
      <c r="E264" s="159"/>
      <c r="F264" s="159"/>
      <c r="G264" s="84">
        <f t="shared" ref="G264:I265" si="76">G265</f>
        <v>10000</v>
      </c>
      <c r="H264" s="84">
        <f t="shared" si="76"/>
        <v>10000</v>
      </c>
      <c r="I264" s="84">
        <f t="shared" si="76"/>
        <v>20000</v>
      </c>
    </row>
    <row r="265" spans="1:9" ht="12.75" customHeight="1">
      <c r="A265" s="10"/>
      <c r="B265" s="160" t="s">
        <v>318</v>
      </c>
      <c r="C265" s="160"/>
      <c r="D265" s="160"/>
      <c r="E265" s="160"/>
      <c r="F265" s="160"/>
      <c r="G265" s="11">
        <f t="shared" si="76"/>
        <v>10000</v>
      </c>
      <c r="H265" s="11">
        <f t="shared" si="76"/>
        <v>10000</v>
      </c>
      <c r="I265" s="11">
        <f t="shared" si="76"/>
        <v>20000</v>
      </c>
    </row>
    <row r="266" spans="1:9">
      <c r="C266" s="161" t="s">
        <v>5</v>
      </c>
      <c r="D266" s="161"/>
      <c r="E266" s="161" t="s">
        <v>6</v>
      </c>
      <c r="F266" s="161"/>
      <c r="G266" s="13">
        <f>G267</f>
        <v>10000</v>
      </c>
      <c r="H266" s="13">
        <f>H267</f>
        <v>10000</v>
      </c>
      <c r="I266" s="13">
        <f>I267</f>
        <v>20000</v>
      </c>
    </row>
    <row r="267" spans="1:9">
      <c r="C267" s="161" t="s">
        <v>9</v>
      </c>
      <c r="D267" s="161"/>
      <c r="E267" s="161" t="s">
        <v>10</v>
      </c>
      <c r="F267" s="161"/>
      <c r="G267" s="13">
        <v>10000</v>
      </c>
      <c r="H267" s="13">
        <v>10000</v>
      </c>
      <c r="I267" s="13">
        <f>G267+H267</f>
        <v>20000</v>
      </c>
    </row>
    <row r="268" spans="1:9" ht="12.75" customHeight="1">
      <c r="A268" s="9"/>
      <c r="B268" s="159" t="s">
        <v>292</v>
      </c>
      <c r="C268" s="159"/>
      <c r="D268" s="159"/>
      <c r="E268" s="159"/>
      <c r="F268" s="159"/>
      <c r="G268" s="84">
        <f>G269+G272+G275</f>
        <v>21000</v>
      </c>
      <c r="H268" s="84">
        <f>H269+H272+H275</f>
        <v>0</v>
      </c>
      <c r="I268" s="84">
        <f>I269+I272+I275</f>
        <v>21000</v>
      </c>
    </row>
    <row r="269" spans="1:9" ht="12.75" customHeight="1">
      <c r="A269" s="10"/>
      <c r="B269" s="160" t="s">
        <v>34</v>
      </c>
      <c r="C269" s="160"/>
      <c r="D269" s="160"/>
      <c r="E269" s="160"/>
      <c r="F269" s="160"/>
      <c r="G269" s="11">
        <f t="shared" ref="G269:I270" si="77">G270</f>
        <v>1000</v>
      </c>
      <c r="H269" s="11">
        <f t="shared" si="77"/>
        <v>0</v>
      </c>
      <c r="I269" s="11">
        <f t="shared" si="77"/>
        <v>1000</v>
      </c>
    </row>
    <row r="270" spans="1:9">
      <c r="C270" s="161" t="s">
        <v>5</v>
      </c>
      <c r="D270" s="161"/>
      <c r="E270" s="161" t="s">
        <v>6</v>
      </c>
      <c r="F270" s="161"/>
      <c r="G270" s="13">
        <f t="shared" si="77"/>
        <v>1000</v>
      </c>
      <c r="H270" s="13">
        <f t="shared" si="77"/>
        <v>0</v>
      </c>
      <c r="I270" s="13">
        <f t="shared" si="77"/>
        <v>1000</v>
      </c>
    </row>
    <row r="271" spans="1:9">
      <c r="C271" s="161" t="s">
        <v>9</v>
      </c>
      <c r="D271" s="161"/>
      <c r="E271" s="161" t="s">
        <v>10</v>
      </c>
      <c r="F271" s="161"/>
      <c r="G271" s="13">
        <v>1000</v>
      </c>
      <c r="H271" s="13">
        <v>0</v>
      </c>
      <c r="I271" s="13">
        <f>G271+H271</f>
        <v>1000</v>
      </c>
    </row>
    <row r="272" spans="1:9" ht="12.75" customHeight="1">
      <c r="A272" s="10"/>
      <c r="B272" s="160" t="s">
        <v>30</v>
      </c>
      <c r="C272" s="160"/>
      <c r="D272" s="160"/>
      <c r="E272" s="160"/>
      <c r="F272" s="160"/>
      <c r="G272" s="11">
        <f t="shared" ref="G272:I273" si="78">G273</f>
        <v>10000</v>
      </c>
      <c r="H272" s="11">
        <f t="shared" si="78"/>
        <v>0</v>
      </c>
      <c r="I272" s="11">
        <f t="shared" si="78"/>
        <v>10000</v>
      </c>
    </row>
    <row r="273" spans="1:9">
      <c r="C273" s="161" t="s">
        <v>5</v>
      </c>
      <c r="D273" s="161"/>
      <c r="E273" s="161" t="s">
        <v>6</v>
      </c>
      <c r="F273" s="161"/>
      <c r="G273" s="13">
        <f t="shared" si="78"/>
        <v>10000</v>
      </c>
      <c r="H273" s="13">
        <f t="shared" si="78"/>
        <v>0</v>
      </c>
      <c r="I273" s="13">
        <f t="shared" si="78"/>
        <v>10000</v>
      </c>
    </row>
    <row r="274" spans="1:9">
      <c r="C274" s="161" t="s">
        <v>9</v>
      </c>
      <c r="D274" s="161"/>
      <c r="E274" s="161" t="s">
        <v>10</v>
      </c>
      <c r="F274" s="161"/>
      <c r="G274" s="13">
        <v>10000</v>
      </c>
      <c r="H274" s="13">
        <v>0</v>
      </c>
      <c r="I274" s="13">
        <f>G274+H274</f>
        <v>10000</v>
      </c>
    </row>
    <row r="275" spans="1:9" ht="12.75" customHeight="1">
      <c r="A275" s="10"/>
      <c r="B275" s="160" t="s">
        <v>41</v>
      </c>
      <c r="C275" s="160"/>
      <c r="D275" s="160"/>
      <c r="E275" s="160"/>
      <c r="F275" s="160"/>
      <c r="G275" s="11">
        <f t="shared" ref="G275:I276" si="79">G276</f>
        <v>10000</v>
      </c>
      <c r="H275" s="11">
        <f t="shared" si="79"/>
        <v>0</v>
      </c>
      <c r="I275" s="11">
        <f t="shared" si="79"/>
        <v>10000</v>
      </c>
    </row>
    <row r="276" spans="1:9">
      <c r="C276" s="161" t="s">
        <v>5</v>
      </c>
      <c r="D276" s="161"/>
      <c r="E276" s="161" t="s">
        <v>6</v>
      </c>
      <c r="F276" s="161"/>
      <c r="G276" s="13">
        <f t="shared" si="79"/>
        <v>10000</v>
      </c>
      <c r="H276" s="13">
        <f t="shared" si="79"/>
        <v>0</v>
      </c>
      <c r="I276" s="13">
        <f t="shared" si="79"/>
        <v>10000</v>
      </c>
    </row>
    <row r="277" spans="1:9">
      <c r="C277" s="161" t="s">
        <v>9</v>
      </c>
      <c r="D277" s="161"/>
      <c r="E277" s="161" t="s">
        <v>10</v>
      </c>
      <c r="F277" s="161"/>
      <c r="G277" s="13">
        <v>10000</v>
      </c>
      <c r="H277" s="13">
        <v>0</v>
      </c>
      <c r="I277" s="13">
        <f>G277+H277</f>
        <v>10000</v>
      </c>
    </row>
    <row r="278" spans="1:9" ht="12.75" customHeight="1">
      <c r="A278" s="9"/>
      <c r="B278" s="159" t="s">
        <v>271</v>
      </c>
      <c r="C278" s="159"/>
      <c r="D278" s="159"/>
      <c r="E278" s="159"/>
      <c r="F278" s="159"/>
      <c r="G278" s="84">
        <f>G279+G282</f>
        <v>10000</v>
      </c>
      <c r="H278" s="84">
        <f>H279+H282</f>
        <v>5000</v>
      </c>
      <c r="I278" s="84">
        <f>I279+I282</f>
        <v>15000</v>
      </c>
    </row>
    <row r="279" spans="1:9" ht="12.75" customHeight="1">
      <c r="A279" s="10"/>
      <c r="B279" s="160" t="s">
        <v>30</v>
      </c>
      <c r="C279" s="160"/>
      <c r="D279" s="160"/>
      <c r="E279" s="160"/>
      <c r="F279" s="160"/>
      <c r="G279" s="11">
        <f t="shared" ref="G279:I280" si="80">G280</f>
        <v>5000</v>
      </c>
      <c r="H279" s="11">
        <f t="shared" si="80"/>
        <v>5000</v>
      </c>
      <c r="I279" s="11">
        <f t="shared" si="80"/>
        <v>10000</v>
      </c>
    </row>
    <row r="280" spans="1:9">
      <c r="C280" s="161" t="s">
        <v>5</v>
      </c>
      <c r="D280" s="161"/>
      <c r="E280" s="161" t="s">
        <v>6</v>
      </c>
      <c r="F280" s="161"/>
      <c r="G280" s="13">
        <f t="shared" si="80"/>
        <v>5000</v>
      </c>
      <c r="H280" s="13">
        <f t="shared" si="80"/>
        <v>5000</v>
      </c>
      <c r="I280" s="13">
        <f t="shared" si="80"/>
        <v>10000</v>
      </c>
    </row>
    <row r="281" spans="1:9">
      <c r="C281" s="161" t="s">
        <v>9</v>
      </c>
      <c r="D281" s="161"/>
      <c r="E281" s="161" t="s">
        <v>10</v>
      </c>
      <c r="F281" s="161"/>
      <c r="G281" s="13">
        <v>5000</v>
      </c>
      <c r="H281" s="13">
        <v>5000</v>
      </c>
      <c r="I281" s="13">
        <f>G281+H281</f>
        <v>10000</v>
      </c>
    </row>
    <row r="282" spans="1:9" ht="12.75" customHeight="1">
      <c r="A282" s="10"/>
      <c r="B282" s="160" t="s">
        <v>41</v>
      </c>
      <c r="C282" s="160"/>
      <c r="D282" s="160"/>
      <c r="E282" s="160"/>
      <c r="F282" s="160"/>
      <c r="G282" s="11">
        <f t="shared" ref="G282:I283" si="81">G283</f>
        <v>5000</v>
      </c>
      <c r="H282" s="11">
        <f t="shared" si="81"/>
        <v>0</v>
      </c>
      <c r="I282" s="11">
        <f t="shared" si="81"/>
        <v>5000</v>
      </c>
    </row>
    <row r="283" spans="1:9">
      <c r="C283" s="161" t="s">
        <v>5</v>
      </c>
      <c r="D283" s="161"/>
      <c r="E283" s="161" t="s">
        <v>6</v>
      </c>
      <c r="F283" s="161"/>
      <c r="G283" s="13">
        <f t="shared" si="81"/>
        <v>5000</v>
      </c>
      <c r="H283" s="13">
        <f t="shared" si="81"/>
        <v>0</v>
      </c>
      <c r="I283" s="13">
        <f t="shared" si="81"/>
        <v>5000</v>
      </c>
    </row>
    <row r="284" spans="1:9">
      <c r="C284" s="161" t="s">
        <v>9</v>
      </c>
      <c r="D284" s="161"/>
      <c r="E284" s="161" t="s">
        <v>10</v>
      </c>
      <c r="F284" s="161"/>
      <c r="G284" s="13">
        <v>5000</v>
      </c>
      <c r="H284" s="13">
        <v>0</v>
      </c>
      <c r="I284" s="13">
        <f>G284+H284</f>
        <v>5000</v>
      </c>
    </row>
    <row r="285" spans="1:9" ht="12.75" customHeight="1">
      <c r="A285" s="9"/>
      <c r="B285" s="159" t="s">
        <v>270</v>
      </c>
      <c r="C285" s="159"/>
      <c r="D285" s="159"/>
      <c r="E285" s="159"/>
      <c r="F285" s="159"/>
      <c r="G285" s="84">
        <f>G286+G289</f>
        <v>30000</v>
      </c>
      <c r="H285" s="84">
        <f>H286+H289</f>
        <v>25000</v>
      </c>
      <c r="I285" s="84">
        <f>I286+I289</f>
        <v>55000</v>
      </c>
    </row>
    <row r="286" spans="1:9" ht="12.75" customHeight="1">
      <c r="A286" s="10"/>
      <c r="B286" s="160" t="s">
        <v>38</v>
      </c>
      <c r="C286" s="160"/>
      <c r="D286" s="160"/>
      <c r="E286" s="160"/>
      <c r="F286" s="160"/>
      <c r="G286" s="11">
        <f t="shared" ref="G286:I287" si="82">G287</f>
        <v>10000</v>
      </c>
      <c r="H286" s="11">
        <f t="shared" si="82"/>
        <v>0</v>
      </c>
      <c r="I286" s="11">
        <f t="shared" si="82"/>
        <v>10000</v>
      </c>
    </row>
    <row r="287" spans="1:9">
      <c r="C287" s="161" t="s">
        <v>5</v>
      </c>
      <c r="D287" s="161"/>
      <c r="E287" s="161" t="s">
        <v>6</v>
      </c>
      <c r="F287" s="161"/>
      <c r="G287" s="13">
        <f t="shared" si="82"/>
        <v>10000</v>
      </c>
      <c r="H287" s="13">
        <f t="shared" si="82"/>
        <v>0</v>
      </c>
      <c r="I287" s="13">
        <f t="shared" si="82"/>
        <v>10000</v>
      </c>
    </row>
    <row r="288" spans="1:9">
      <c r="C288" s="161" t="s">
        <v>9</v>
      </c>
      <c r="D288" s="161"/>
      <c r="E288" s="161" t="s">
        <v>10</v>
      </c>
      <c r="F288" s="161"/>
      <c r="G288" s="13">
        <v>10000</v>
      </c>
      <c r="H288" s="13">
        <v>0</v>
      </c>
      <c r="I288" s="13">
        <f>G288+H288</f>
        <v>10000</v>
      </c>
    </row>
    <row r="289" spans="1:9" ht="12.75" customHeight="1">
      <c r="A289" s="10"/>
      <c r="B289" s="160" t="s">
        <v>30</v>
      </c>
      <c r="C289" s="160"/>
      <c r="D289" s="160"/>
      <c r="E289" s="160"/>
      <c r="F289" s="160"/>
      <c r="G289" s="11">
        <f t="shared" ref="G289:I290" si="83">G290</f>
        <v>20000</v>
      </c>
      <c r="H289" s="11">
        <f t="shared" si="83"/>
        <v>25000</v>
      </c>
      <c r="I289" s="11">
        <f t="shared" si="83"/>
        <v>45000</v>
      </c>
    </row>
    <row r="290" spans="1:9">
      <c r="C290" s="161" t="s">
        <v>5</v>
      </c>
      <c r="D290" s="161"/>
      <c r="E290" s="161" t="s">
        <v>6</v>
      </c>
      <c r="F290" s="161"/>
      <c r="G290" s="13">
        <f t="shared" si="83"/>
        <v>20000</v>
      </c>
      <c r="H290" s="13">
        <f t="shared" si="83"/>
        <v>25000</v>
      </c>
      <c r="I290" s="13">
        <f t="shared" si="83"/>
        <v>45000</v>
      </c>
    </row>
    <row r="291" spans="1:9">
      <c r="C291" s="161" t="s">
        <v>9</v>
      </c>
      <c r="D291" s="161"/>
      <c r="E291" s="161" t="s">
        <v>10</v>
      </c>
      <c r="F291" s="161"/>
      <c r="G291" s="13">
        <v>20000</v>
      </c>
      <c r="H291" s="13">
        <v>25000</v>
      </c>
      <c r="I291" s="13">
        <f>G291+H291</f>
        <v>45000</v>
      </c>
    </row>
    <row r="292" spans="1:9" ht="12.75" customHeight="1">
      <c r="A292" s="9"/>
      <c r="B292" s="159" t="s">
        <v>262</v>
      </c>
      <c r="C292" s="159"/>
      <c r="D292" s="159"/>
      <c r="E292" s="159"/>
      <c r="F292" s="159"/>
      <c r="G292" s="84">
        <f>G293+G296</f>
        <v>5000</v>
      </c>
      <c r="H292" s="84">
        <f>H293+H296</f>
        <v>25000</v>
      </c>
      <c r="I292" s="84">
        <f>I293+I296</f>
        <v>30000</v>
      </c>
    </row>
    <row r="293" spans="1:9" ht="12.75" customHeight="1">
      <c r="A293" s="10"/>
      <c r="B293" s="160" t="s">
        <v>38</v>
      </c>
      <c r="C293" s="160"/>
      <c r="D293" s="160"/>
      <c r="E293" s="160"/>
      <c r="F293" s="160"/>
      <c r="G293" s="11">
        <f t="shared" ref="G293:I294" si="84">G294</f>
        <v>1000</v>
      </c>
      <c r="H293" s="11">
        <f t="shared" si="84"/>
        <v>9000</v>
      </c>
      <c r="I293" s="11">
        <f t="shared" si="84"/>
        <v>10000</v>
      </c>
    </row>
    <row r="294" spans="1:9">
      <c r="C294" s="161" t="s">
        <v>5</v>
      </c>
      <c r="D294" s="161"/>
      <c r="E294" s="161" t="s">
        <v>6</v>
      </c>
      <c r="F294" s="161"/>
      <c r="G294" s="13">
        <f t="shared" si="84"/>
        <v>1000</v>
      </c>
      <c r="H294" s="13">
        <f t="shared" si="84"/>
        <v>9000</v>
      </c>
      <c r="I294" s="13">
        <f t="shared" si="84"/>
        <v>10000</v>
      </c>
    </row>
    <row r="295" spans="1:9">
      <c r="C295" s="161" t="s">
        <v>9</v>
      </c>
      <c r="D295" s="161"/>
      <c r="E295" s="161" t="s">
        <v>10</v>
      </c>
      <c r="F295" s="161"/>
      <c r="G295" s="13">
        <v>1000</v>
      </c>
      <c r="H295" s="13">
        <v>9000</v>
      </c>
      <c r="I295" s="13">
        <f>G295+H295</f>
        <v>10000</v>
      </c>
    </row>
    <row r="296" spans="1:9" ht="12.75" customHeight="1">
      <c r="A296" s="10"/>
      <c r="B296" s="160" t="s">
        <v>318</v>
      </c>
      <c r="C296" s="160"/>
      <c r="D296" s="160"/>
      <c r="E296" s="160"/>
      <c r="F296" s="160"/>
      <c r="G296" s="11">
        <f t="shared" ref="G296:I297" si="85">G297</f>
        <v>4000</v>
      </c>
      <c r="H296" s="11">
        <f t="shared" si="85"/>
        <v>16000</v>
      </c>
      <c r="I296" s="11">
        <f t="shared" si="85"/>
        <v>20000</v>
      </c>
    </row>
    <row r="297" spans="1:9">
      <c r="C297" s="161" t="s">
        <v>5</v>
      </c>
      <c r="D297" s="161"/>
      <c r="E297" s="161" t="s">
        <v>6</v>
      </c>
      <c r="F297" s="161"/>
      <c r="G297" s="13">
        <f t="shared" si="85"/>
        <v>4000</v>
      </c>
      <c r="H297" s="13">
        <f t="shared" si="85"/>
        <v>16000</v>
      </c>
      <c r="I297" s="13">
        <f t="shared" si="85"/>
        <v>20000</v>
      </c>
    </row>
    <row r="298" spans="1:9">
      <c r="C298" s="161" t="s">
        <v>9</v>
      </c>
      <c r="D298" s="161"/>
      <c r="E298" s="161" t="s">
        <v>10</v>
      </c>
      <c r="F298" s="161"/>
      <c r="G298" s="13">
        <v>4000</v>
      </c>
      <c r="H298" s="13">
        <v>16000</v>
      </c>
      <c r="I298" s="13">
        <f>G298+H298</f>
        <v>20000</v>
      </c>
    </row>
    <row r="299" spans="1:9">
      <c r="C299" s="12"/>
      <c r="D299" s="12"/>
      <c r="E299" s="12"/>
      <c r="F299" s="12"/>
      <c r="G299" s="13"/>
      <c r="H299" s="13"/>
      <c r="I299" s="13"/>
    </row>
    <row r="300" spans="1:9" ht="12.75" customHeight="1">
      <c r="A300" s="7"/>
      <c r="B300" s="162" t="s">
        <v>64</v>
      </c>
      <c r="C300" s="162"/>
      <c r="D300" s="162"/>
      <c r="E300" s="162"/>
      <c r="F300" s="162"/>
      <c r="G300" s="8">
        <f t="shared" ref="G300:I300" si="86">G301+G308</f>
        <v>40000</v>
      </c>
      <c r="H300" s="8">
        <f t="shared" si="86"/>
        <v>-10000</v>
      </c>
      <c r="I300" s="8">
        <f t="shared" si="86"/>
        <v>30000</v>
      </c>
    </row>
    <row r="301" spans="1:9" ht="12.75" customHeight="1">
      <c r="A301" s="9"/>
      <c r="B301" s="159" t="s">
        <v>298</v>
      </c>
      <c r="C301" s="159"/>
      <c r="D301" s="159"/>
      <c r="E301" s="159"/>
      <c r="F301" s="159"/>
      <c r="G301" s="84">
        <f>G302+G305</f>
        <v>30000</v>
      </c>
      <c r="H301" s="84">
        <f>H302+H305</f>
        <v>0</v>
      </c>
      <c r="I301" s="84">
        <f>I302+I305</f>
        <v>30000</v>
      </c>
    </row>
    <row r="302" spans="1:9" ht="12.75" customHeight="1">
      <c r="A302" s="10"/>
      <c r="B302" s="160" t="s">
        <v>30</v>
      </c>
      <c r="C302" s="160"/>
      <c r="D302" s="160"/>
      <c r="E302" s="160"/>
      <c r="F302" s="160"/>
      <c r="G302" s="11">
        <f t="shared" ref="G302:I303" si="87">G303</f>
        <v>20000</v>
      </c>
      <c r="H302" s="11">
        <f t="shared" si="87"/>
        <v>0</v>
      </c>
      <c r="I302" s="11">
        <f t="shared" si="87"/>
        <v>20000</v>
      </c>
    </row>
    <row r="303" spans="1:9">
      <c r="C303" s="161" t="s">
        <v>16</v>
      </c>
      <c r="D303" s="161"/>
      <c r="E303" s="161" t="s">
        <v>31</v>
      </c>
      <c r="F303" s="161"/>
      <c r="G303" s="13">
        <f t="shared" si="87"/>
        <v>20000</v>
      </c>
      <c r="H303" s="13">
        <f t="shared" si="87"/>
        <v>0</v>
      </c>
      <c r="I303" s="13">
        <f t="shared" si="87"/>
        <v>20000</v>
      </c>
    </row>
    <row r="304" spans="1:9">
      <c r="C304" s="161" t="s">
        <v>17</v>
      </c>
      <c r="D304" s="161"/>
      <c r="E304" s="161" t="s">
        <v>32</v>
      </c>
      <c r="F304" s="161"/>
      <c r="G304" s="13">
        <v>20000</v>
      </c>
      <c r="H304" s="13">
        <v>0</v>
      </c>
      <c r="I304" s="13">
        <f>G304+H304</f>
        <v>20000</v>
      </c>
    </row>
    <row r="305" spans="1:9" ht="12.75" customHeight="1">
      <c r="A305" s="10"/>
      <c r="B305" s="160" t="s">
        <v>41</v>
      </c>
      <c r="C305" s="160"/>
      <c r="D305" s="160"/>
      <c r="E305" s="160"/>
      <c r="F305" s="160"/>
      <c r="G305" s="11">
        <f t="shared" ref="G305:I306" si="88">G306</f>
        <v>10000</v>
      </c>
      <c r="H305" s="11">
        <f t="shared" si="88"/>
        <v>0</v>
      </c>
      <c r="I305" s="11">
        <f t="shared" si="88"/>
        <v>10000</v>
      </c>
    </row>
    <row r="306" spans="1:9">
      <c r="C306" s="161" t="s">
        <v>16</v>
      </c>
      <c r="D306" s="161"/>
      <c r="E306" s="161" t="s">
        <v>31</v>
      </c>
      <c r="F306" s="161"/>
      <c r="G306" s="13">
        <f t="shared" si="88"/>
        <v>10000</v>
      </c>
      <c r="H306" s="13">
        <f t="shared" si="88"/>
        <v>0</v>
      </c>
      <c r="I306" s="13">
        <f t="shared" si="88"/>
        <v>10000</v>
      </c>
    </row>
    <row r="307" spans="1:9">
      <c r="C307" s="161" t="s">
        <v>18</v>
      </c>
      <c r="D307" s="161"/>
      <c r="E307" s="161" t="s">
        <v>47</v>
      </c>
      <c r="F307" s="161"/>
      <c r="G307" s="13">
        <v>10000</v>
      </c>
      <c r="H307" s="13">
        <v>0</v>
      </c>
      <c r="I307" s="13">
        <f>G307+H307</f>
        <v>10000</v>
      </c>
    </row>
    <row r="308" spans="1:9" ht="12.75" customHeight="1">
      <c r="A308" s="9"/>
      <c r="B308" s="159" t="s">
        <v>299</v>
      </c>
      <c r="C308" s="159"/>
      <c r="D308" s="159"/>
      <c r="E308" s="159"/>
      <c r="F308" s="159"/>
      <c r="G308" s="84">
        <f>G309+G312</f>
        <v>10000</v>
      </c>
      <c r="H308" s="84">
        <f>H309+H312</f>
        <v>-10000</v>
      </c>
      <c r="I308" s="84">
        <f>I309+I312</f>
        <v>0</v>
      </c>
    </row>
    <row r="309" spans="1:9" ht="12.75" customHeight="1">
      <c r="A309" s="10"/>
      <c r="B309" s="160" t="s">
        <v>30</v>
      </c>
      <c r="C309" s="160"/>
      <c r="D309" s="160"/>
      <c r="E309" s="160"/>
      <c r="F309" s="160"/>
      <c r="G309" s="11">
        <f t="shared" ref="G309:I310" si="89">G310</f>
        <v>5000</v>
      </c>
      <c r="H309" s="11">
        <f t="shared" si="89"/>
        <v>-5000</v>
      </c>
      <c r="I309" s="11">
        <f t="shared" si="89"/>
        <v>0</v>
      </c>
    </row>
    <row r="310" spans="1:9">
      <c r="C310" s="161" t="s">
        <v>16</v>
      </c>
      <c r="D310" s="161"/>
      <c r="E310" s="161" t="s">
        <v>31</v>
      </c>
      <c r="F310" s="161"/>
      <c r="G310" s="13">
        <f t="shared" si="89"/>
        <v>5000</v>
      </c>
      <c r="H310" s="13">
        <f t="shared" si="89"/>
        <v>-5000</v>
      </c>
      <c r="I310" s="13">
        <f t="shared" si="89"/>
        <v>0</v>
      </c>
    </row>
    <row r="311" spans="1:9">
      <c r="C311" s="163" t="s">
        <v>18</v>
      </c>
      <c r="D311" s="163"/>
      <c r="E311" s="163" t="s">
        <v>47</v>
      </c>
      <c r="F311" s="163"/>
      <c r="G311" s="119">
        <v>5000</v>
      </c>
      <c r="H311" s="119">
        <v>-5000</v>
      </c>
      <c r="I311" s="119">
        <f>G311+H311</f>
        <v>0</v>
      </c>
    </row>
    <row r="312" spans="1:9" ht="12.75" customHeight="1">
      <c r="A312" s="10"/>
      <c r="B312" s="160" t="s">
        <v>41</v>
      </c>
      <c r="C312" s="160"/>
      <c r="D312" s="160"/>
      <c r="E312" s="160"/>
      <c r="F312" s="160"/>
      <c r="G312" s="11">
        <f t="shared" ref="G312:I313" si="90">G313</f>
        <v>5000</v>
      </c>
      <c r="H312" s="11">
        <f t="shared" si="90"/>
        <v>-5000</v>
      </c>
      <c r="I312" s="11">
        <f t="shared" si="90"/>
        <v>0</v>
      </c>
    </row>
    <row r="313" spans="1:9">
      <c r="C313" s="161" t="s">
        <v>16</v>
      </c>
      <c r="D313" s="161"/>
      <c r="E313" s="161" t="s">
        <v>31</v>
      </c>
      <c r="F313" s="161"/>
      <c r="G313" s="13">
        <f t="shared" si="90"/>
        <v>5000</v>
      </c>
      <c r="H313" s="13">
        <f t="shared" si="90"/>
        <v>-5000</v>
      </c>
      <c r="I313" s="13">
        <f t="shared" si="90"/>
        <v>0</v>
      </c>
    </row>
    <row r="314" spans="1:9">
      <c r="C314" s="163" t="s">
        <v>18</v>
      </c>
      <c r="D314" s="163"/>
      <c r="E314" s="163" t="s">
        <v>47</v>
      </c>
      <c r="F314" s="163"/>
      <c r="G314" s="119">
        <v>5000</v>
      </c>
      <c r="H314" s="119">
        <v>-5000</v>
      </c>
      <c r="I314" s="119">
        <f>G314+H314</f>
        <v>0</v>
      </c>
    </row>
    <row r="315" spans="1:9">
      <c r="C315" s="12"/>
      <c r="D315" s="12"/>
      <c r="E315" s="12"/>
      <c r="F315" s="12"/>
      <c r="G315" s="13"/>
      <c r="H315" s="13"/>
      <c r="I315" s="13"/>
    </row>
    <row r="316" spans="1:9" ht="12.75" customHeight="1">
      <c r="A316" s="7"/>
      <c r="B316" s="162" t="s">
        <v>65</v>
      </c>
      <c r="C316" s="162"/>
      <c r="D316" s="162"/>
      <c r="E316" s="162"/>
      <c r="F316" s="162"/>
      <c r="G316" s="8">
        <f t="shared" ref="G316:I319" si="91">G317</f>
        <v>5000</v>
      </c>
      <c r="H316" s="8">
        <f t="shared" si="91"/>
        <v>0</v>
      </c>
      <c r="I316" s="8">
        <f t="shared" si="91"/>
        <v>5000</v>
      </c>
    </row>
    <row r="317" spans="1:9" ht="12.75" customHeight="1">
      <c r="A317" s="9"/>
      <c r="B317" s="159" t="s">
        <v>66</v>
      </c>
      <c r="C317" s="159"/>
      <c r="D317" s="159"/>
      <c r="E317" s="159"/>
      <c r="F317" s="159"/>
      <c r="G317" s="84">
        <f t="shared" si="91"/>
        <v>5000</v>
      </c>
      <c r="H317" s="84">
        <f t="shared" si="91"/>
        <v>0</v>
      </c>
      <c r="I317" s="84">
        <f t="shared" si="91"/>
        <v>5000</v>
      </c>
    </row>
    <row r="318" spans="1:9" ht="12.75" customHeight="1">
      <c r="A318" s="10"/>
      <c r="B318" s="160" t="s">
        <v>41</v>
      </c>
      <c r="C318" s="160"/>
      <c r="D318" s="160"/>
      <c r="E318" s="160"/>
      <c r="F318" s="160"/>
      <c r="G318" s="11">
        <f t="shared" si="91"/>
        <v>5000</v>
      </c>
      <c r="H318" s="11">
        <f t="shared" si="91"/>
        <v>0</v>
      </c>
      <c r="I318" s="11">
        <f t="shared" si="91"/>
        <v>5000</v>
      </c>
    </row>
    <row r="319" spans="1:9">
      <c r="C319" s="161" t="s">
        <v>5</v>
      </c>
      <c r="D319" s="161"/>
      <c r="E319" s="161" t="s">
        <v>6</v>
      </c>
      <c r="F319" s="161"/>
      <c r="G319" s="13">
        <f t="shared" si="91"/>
        <v>5000</v>
      </c>
      <c r="H319" s="13">
        <f t="shared" si="91"/>
        <v>0</v>
      </c>
      <c r="I319" s="13">
        <f t="shared" si="91"/>
        <v>5000</v>
      </c>
    </row>
    <row r="320" spans="1:9">
      <c r="C320" s="161" t="s">
        <v>14</v>
      </c>
      <c r="D320" s="161"/>
      <c r="E320" s="161" t="s">
        <v>15</v>
      </c>
      <c r="F320" s="161"/>
      <c r="G320" s="13">
        <v>5000</v>
      </c>
      <c r="H320" s="13">
        <v>0</v>
      </c>
      <c r="I320" s="13">
        <f>G320+H320</f>
        <v>5000</v>
      </c>
    </row>
    <row r="321" spans="1:9" ht="12.75" customHeight="1">
      <c r="A321" s="7"/>
      <c r="B321" s="162" t="s">
        <v>67</v>
      </c>
      <c r="C321" s="162"/>
      <c r="D321" s="162"/>
      <c r="E321" s="162"/>
      <c r="F321" s="162"/>
      <c r="G321" s="8">
        <f t="shared" ref="G321:I321" si="92">G322+G326+G330</f>
        <v>37500</v>
      </c>
      <c r="H321" s="8">
        <f t="shared" si="92"/>
        <v>170000</v>
      </c>
      <c r="I321" s="8">
        <f t="shared" si="92"/>
        <v>207500</v>
      </c>
    </row>
    <row r="322" spans="1:9" ht="12.75" customHeight="1">
      <c r="A322" s="9"/>
      <c r="B322" s="159" t="s">
        <v>68</v>
      </c>
      <c r="C322" s="159"/>
      <c r="D322" s="159"/>
      <c r="E322" s="159"/>
      <c r="F322" s="159"/>
      <c r="G322" s="84">
        <f t="shared" ref="G322:I324" si="93">G323</f>
        <v>10000</v>
      </c>
      <c r="H322" s="84">
        <f t="shared" si="93"/>
        <v>0</v>
      </c>
      <c r="I322" s="84">
        <f t="shared" si="93"/>
        <v>10000</v>
      </c>
    </row>
    <row r="323" spans="1:9" ht="12.75" customHeight="1">
      <c r="A323" s="10"/>
      <c r="B323" s="160" t="s">
        <v>41</v>
      </c>
      <c r="C323" s="160"/>
      <c r="D323" s="160"/>
      <c r="E323" s="160"/>
      <c r="F323" s="160"/>
      <c r="G323" s="11">
        <f t="shared" si="93"/>
        <v>10000</v>
      </c>
      <c r="H323" s="11">
        <f t="shared" si="93"/>
        <v>0</v>
      </c>
      <c r="I323" s="11">
        <f t="shared" si="93"/>
        <v>10000</v>
      </c>
    </row>
    <row r="324" spans="1:9">
      <c r="C324" s="161" t="s">
        <v>5</v>
      </c>
      <c r="D324" s="161"/>
      <c r="E324" s="161" t="s">
        <v>6</v>
      </c>
      <c r="F324" s="161"/>
      <c r="G324" s="13">
        <f t="shared" si="93"/>
        <v>10000</v>
      </c>
      <c r="H324" s="13">
        <f t="shared" si="93"/>
        <v>0</v>
      </c>
      <c r="I324" s="13">
        <f t="shared" si="93"/>
        <v>10000</v>
      </c>
    </row>
    <row r="325" spans="1:9" ht="16.899999999999999" customHeight="1">
      <c r="C325" s="161" t="s">
        <v>13</v>
      </c>
      <c r="D325" s="161"/>
      <c r="E325" s="166" t="s">
        <v>69</v>
      </c>
      <c r="F325" s="166"/>
      <c r="G325" s="13">
        <v>10000</v>
      </c>
      <c r="H325" s="13">
        <v>0</v>
      </c>
      <c r="I325" s="13">
        <f>G325+H325</f>
        <v>10000</v>
      </c>
    </row>
    <row r="326" spans="1:9" ht="12.75" customHeight="1">
      <c r="A326" s="9"/>
      <c r="B326" s="159" t="s">
        <v>70</v>
      </c>
      <c r="C326" s="159"/>
      <c r="D326" s="159"/>
      <c r="E326" s="159"/>
      <c r="F326" s="159"/>
      <c r="G326" s="84">
        <f t="shared" ref="G326:I327" si="94">G327</f>
        <v>7500</v>
      </c>
      <c r="H326" s="84">
        <f t="shared" si="94"/>
        <v>0</v>
      </c>
      <c r="I326" s="84">
        <f t="shared" si="94"/>
        <v>7500</v>
      </c>
    </row>
    <row r="327" spans="1:9" ht="12.75" customHeight="1">
      <c r="A327" s="10"/>
      <c r="B327" s="160" t="s">
        <v>41</v>
      </c>
      <c r="C327" s="160"/>
      <c r="D327" s="160"/>
      <c r="E327" s="160"/>
      <c r="F327" s="160"/>
      <c r="G327" s="11">
        <f t="shared" si="94"/>
        <v>7500</v>
      </c>
      <c r="H327" s="11">
        <f t="shared" si="94"/>
        <v>0</v>
      </c>
      <c r="I327" s="11">
        <f t="shared" si="94"/>
        <v>7500</v>
      </c>
    </row>
    <row r="328" spans="1:9">
      <c r="C328" s="161" t="s">
        <v>5</v>
      </c>
      <c r="D328" s="161"/>
      <c r="E328" s="161" t="s">
        <v>6</v>
      </c>
      <c r="F328" s="161"/>
      <c r="G328" s="13">
        <f>G329</f>
        <v>7500</v>
      </c>
      <c r="H328" s="13">
        <f>H329</f>
        <v>0</v>
      </c>
      <c r="I328" s="13">
        <f>I329</f>
        <v>7500</v>
      </c>
    </row>
    <row r="329" spans="1:9" ht="20.25" customHeight="1">
      <c r="C329" s="12" t="s">
        <v>13</v>
      </c>
      <c r="D329" s="12"/>
      <c r="E329" s="14" t="s">
        <v>69</v>
      </c>
      <c r="F329" s="14"/>
      <c r="G329" s="13">
        <v>7500</v>
      </c>
      <c r="H329" s="13">
        <v>0</v>
      </c>
      <c r="I329" s="13">
        <f>G329+H329</f>
        <v>7500</v>
      </c>
    </row>
    <row r="330" spans="1:9" s="109" customFormat="1" ht="12.75" customHeight="1">
      <c r="A330" s="108"/>
      <c r="B330" s="159" t="s">
        <v>293</v>
      </c>
      <c r="C330" s="159"/>
      <c r="D330" s="159"/>
      <c r="E330" s="159"/>
      <c r="F330" s="159"/>
      <c r="G330" s="84">
        <f t="shared" ref="G330:I331" si="95">G331</f>
        <v>20000</v>
      </c>
      <c r="H330" s="84">
        <f t="shared" si="95"/>
        <v>170000</v>
      </c>
      <c r="I330" s="84">
        <f t="shared" si="95"/>
        <v>190000</v>
      </c>
    </row>
    <row r="331" spans="1:9" s="109" customFormat="1" ht="12.75" customHeight="1">
      <c r="A331" s="110"/>
      <c r="B331" s="165" t="s">
        <v>41</v>
      </c>
      <c r="C331" s="165"/>
      <c r="D331" s="165"/>
      <c r="E331" s="165"/>
      <c r="F331" s="165"/>
      <c r="G331" s="111">
        <f t="shared" si="95"/>
        <v>20000</v>
      </c>
      <c r="H331" s="111">
        <f t="shared" si="95"/>
        <v>170000</v>
      </c>
      <c r="I331" s="111">
        <f t="shared" si="95"/>
        <v>190000</v>
      </c>
    </row>
    <row r="332" spans="1:9" s="109" customFormat="1">
      <c r="C332" s="164" t="s">
        <v>5</v>
      </c>
      <c r="D332" s="164"/>
      <c r="E332" s="164" t="s">
        <v>6</v>
      </c>
      <c r="F332" s="164"/>
      <c r="G332" s="112">
        <f>G333</f>
        <v>20000</v>
      </c>
      <c r="H332" s="112">
        <f>H333</f>
        <v>170000</v>
      </c>
      <c r="I332" s="112">
        <f>I333</f>
        <v>190000</v>
      </c>
    </row>
    <row r="333" spans="1:9" s="109" customFormat="1" ht="20.25" customHeight="1">
      <c r="B333" s="116"/>
      <c r="C333" s="115" t="s">
        <v>13</v>
      </c>
      <c r="D333" s="115"/>
      <c r="E333" s="117" t="s">
        <v>69</v>
      </c>
      <c r="F333" s="117"/>
      <c r="G333" s="119">
        <v>20000</v>
      </c>
      <c r="H333" s="119">
        <v>170000</v>
      </c>
      <c r="I333" s="119">
        <f>G333+H333</f>
        <v>190000</v>
      </c>
    </row>
    <row r="334" spans="1:9" ht="12.75" customHeight="1">
      <c r="A334" s="7"/>
      <c r="B334" s="162" t="s">
        <v>71</v>
      </c>
      <c r="C334" s="162"/>
      <c r="D334" s="162"/>
      <c r="E334" s="162"/>
      <c r="F334" s="162"/>
      <c r="G334" s="8">
        <f>G335+G339</f>
        <v>3500</v>
      </c>
      <c r="H334" s="8">
        <f>H335+H339</f>
        <v>0</v>
      </c>
      <c r="I334" s="8">
        <f>I335+I339</f>
        <v>3500</v>
      </c>
    </row>
    <row r="335" spans="1:9" ht="12.75" customHeight="1">
      <c r="A335" s="9"/>
      <c r="B335" s="159" t="s">
        <v>72</v>
      </c>
      <c r="C335" s="159"/>
      <c r="D335" s="159"/>
      <c r="E335" s="159"/>
      <c r="F335" s="159"/>
      <c r="G335" s="84">
        <f t="shared" ref="G335:I337" si="96">G336</f>
        <v>3000</v>
      </c>
      <c r="H335" s="84">
        <f t="shared" si="96"/>
        <v>0</v>
      </c>
      <c r="I335" s="84">
        <f t="shared" si="96"/>
        <v>3000</v>
      </c>
    </row>
    <row r="336" spans="1:9" ht="12.75" customHeight="1">
      <c r="A336" s="10"/>
      <c r="B336" s="160" t="s">
        <v>41</v>
      </c>
      <c r="C336" s="160"/>
      <c r="D336" s="160"/>
      <c r="E336" s="160"/>
      <c r="F336" s="160"/>
      <c r="G336" s="11">
        <f t="shared" si="96"/>
        <v>3000</v>
      </c>
      <c r="H336" s="11">
        <f t="shared" si="96"/>
        <v>0</v>
      </c>
      <c r="I336" s="11">
        <f t="shared" si="96"/>
        <v>3000</v>
      </c>
    </row>
    <row r="337" spans="1:9">
      <c r="C337" s="161" t="s">
        <v>5</v>
      </c>
      <c r="D337" s="161"/>
      <c r="E337" s="161" t="s">
        <v>6</v>
      </c>
      <c r="F337" s="161"/>
      <c r="G337" s="13">
        <f t="shared" si="96"/>
        <v>3000</v>
      </c>
      <c r="H337" s="13">
        <f t="shared" si="96"/>
        <v>0</v>
      </c>
      <c r="I337" s="13">
        <f t="shared" si="96"/>
        <v>3000</v>
      </c>
    </row>
    <row r="338" spans="1:9">
      <c r="C338" s="161" t="s">
        <v>14</v>
      </c>
      <c r="D338" s="161"/>
      <c r="E338" s="161" t="s">
        <v>15</v>
      </c>
      <c r="F338" s="161"/>
      <c r="G338" s="13">
        <v>3000</v>
      </c>
      <c r="H338" s="13">
        <v>0</v>
      </c>
      <c r="I338" s="13">
        <f>G338+H338</f>
        <v>3000</v>
      </c>
    </row>
    <row r="339" spans="1:9" ht="12.75" customHeight="1">
      <c r="A339" s="9"/>
      <c r="B339" s="159" t="s">
        <v>73</v>
      </c>
      <c r="C339" s="159"/>
      <c r="D339" s="159"/>
      <c r="E339" s="159"/>
      <c r="F339" s="159"/>
      <c r="G339" s="84">
        <f t="shared" ref="G339:I341" si="97">G340</f>
        <v>500</v>
      </c>
      <c r="H339" s="84">
        <f t="shared" si="97"/>
        <v>0</v>
      </c>
      <c r="I339" s="84">
        <f t="shared" si="97"/>
        <v>500</v>
      </c>
    </row>
    <row r="340" spans="1:9" ht="12.75" customHeight="1">
      <c r="A340" s="10"/>
      <c r="B340" s="160" t="s">
        <v>41</v>
      </c>
      <c r="C340" s="160"/>
      <c r="D340" s="160"/>
      <c r="E340" s="160"/>
      <c r="F340" s="160"/>
      <c r="G340" s="11">
        <f t="shared" si="97"/>
        <v>500</v>
      </c>
      <c r="H340" s="11">
        <f t="shared" si="97"/>
        <v>0</v>
      </c>
      <c r="I340" s="11">
        <f t="shared" si="97"/>
        <v>500</v>
      </c>
    </row>
    <row r="341" spans="1:9">
      <c r="C341" s="161" t="s">
        <v>5</v>
      </c>
      <c r="D341" s="161"/>
      <c r="E341" s="161" t="s">
        <v>6</v>
      </c>
      <c r="F341" s="161"/>
      <c r="G341" s="13">
        <f t="shared" si="97"/>
        <v>500</v>
      </c>
      <c r="H341" s="13">
        <f t="shared" si="97"/>
        <v>0</v>
      </c>
      <c r="I341" s="13">
        <f t="shared" si="97"/>
        <v>500</v>
      </c>
    </row>
    <row r="342" spans="1:9">
      <c r="C342" s="161" t="s">
        <v>14</v>
      </c>
      <c r="D342" s="161"/>
      <c r="E342" s="161" t="s">
        <v>15</v>
      </c>
      <c r="F342" s="161"/>
      <c r="G342" s="13">
        <v>500</v>
      </c>
      <c r="H342" s="13">
        <v>0</v>
      </c>
      <c r="I342" s="13">
        <f>G342+H342</f>
        <v>500</v>
      </c>
    </row>
    <row r="343" spans="1:9" ht="12.75" customHeight="1">
      <c r="A343" s="7"/>
      <c r="B343" s="162" t="s">
        <v>74</v>
      </c>
      <c r="C343" s="162"/>
      <c r="D343" s="162"/>
      <c r="E343" s="162"/>
      <c r="F343" s="162"/>
      <c r="G343" s="8">
        <f t="shared" ref="G343:I344" si="98">G344</f>
        <v>0</v>
      </c>
      <c r="H343" s="8">
        <f t="shared" si="98"/>
        <v>0</v>
      </c>
      <c r="I343" s="8">
        <f t="shared" si="98"/>
        <v>0</v>
      </c>
    </row>
    <row r="344" spans="1:9" ht="12.75" customHeight="1">
      <c r="A344" s="9"/>
      <c r="B344" s="159" t="s">
        <v>75</v>
      </c>
      <c r="C344" s="159"/>
      <c r="D344" s="159"/>
      <c r="E344" s="159"/>
      <c r="F344" s="159"/>
      <c r="G344" s="84">
        <f t="shared" si="98"/>
        <v>0</v>
      </c>
      <c r="H344" s="84">
        <f t="shared" si="98"/>
        <v>0</v>
      </c>
      <c r="I344" s="84">
        <f t="shared" si="98"/>
        <v>0</v>
      </c>
    </row>
    <row r="345" spans="1:9" ht="12.75" customHeight="1">
      <c r="A345" s="10"/>
      <c r="B345" s="160" t="s">
        <v>41</v>
      </c>
      <c r="C345" s="160"/>
      <c r="D345" s="160"/>
      <c r="E345" s="160"/>
      <c r="F345" s="160"/>
      <c r="G345" s="11">
        <f t="shared" ref="G345:I346" si="99">G346</f>
        <v>0</v>
      </c>
      <c r="H345" s="11">
        <f t="shared" si="99"/>
        <v>0</v>
      </c>
      <c r="I345" s="11">
        <f t="shared" si="99"/>
        <v>0</v>
      </c>
    </row>
    <row r="346" spans="1:9">
      <c r="C346" s="161" t="s">
        <v>5</v>
      </c>
      <c r="D346" s="161"/>
      <c r="E346" s="161" t="s">
        <v>6</v>
      </c>
      <c r="F346" s="161"/>
      <c r="G346" s="13">
        <f t="shared" si="99"/>
        <v>0</v>
      </c>
      <c r="H346" s="13">
        <f t="shared" si="99"/>
        <v>0</v>
      </c>
      <c r="I346" s="13">
        <f t="shared" si="99"/>
        <v>0</v>
      </c>
    </row>
    <row r="347" spans="1:9">
      <c r="C347" s="161" t="s">
        <v>9</v>
      </c>
      <c r="D347" s="161"/>
      <c r="E347" s="161" t="s">
        <v>10</v>
      </c>
      <c r="F347" s="161"/>
      <c r="G347" s="13">
        <v>0</v>
      </c>
      <c r="H347" s="13">
        <v>0</v>
      </c>
      <c r="I347" s="13">
        <f>G347+H347</f>
        <v>0</v>
      </c>
    </row>
    <row r="348" spans="1:9" ht="12.75" customHeight="1">
      <c r="A348" s="7"/>
      <c r="B348" s="162" t="s">
        <v>263</v>
      </c>
      <c r="C348" s="162"/>
      <c r="D348" s="162"/>
      <c r="E348" s="162"/>
      <c r="F348" s="162"/>
      <c r="G348" s="8">
        <f t="shared" ref="G348:I348" si="100">G349+G353</f>
        <v>6500</v>
      </c>
      <c r="H348" s="8">
        <f t="shared" si="100"/>
        <v>0</v>
      </c>
      <c r="I348" s="8">
        <f t="shared" si="100"/>
        <v>6500</v>
      </c>
    </row>
    <row r="349" spans="1:9" ht="12.75" customHeight="1">
      <c r="A349" s="9"/>
      <c r="B349" s="159" t="s">
        <v>76</v>
      </c>
      <c r="C349" s="159"/>
      <c r="D349" s="159"/>
      <c r="E349" s="159"/>
      <c r="F349" s="159"/>
      <c r="G349" s="84">
        <f t="shared" ref="G349:I355" si="101">G350</f>
        <v>1000</v>
      </c>
      <c r="H349" s="84">
        <f t="shared" si="101"/>
        <v>0</v>
      </c>
      <c r="I349" s="84">
        <f t="shared" si="101"/>
        <v>1000</v>
      </c>
    </row>
    <row r="350" spans="1:9" ht="12.75" customHeight="1">
      <c r="A350" s="10"/>
      <c r="B350" s="160" t="s">
        <v>41</v>
      </c>
      <c r="C350" s="160"/>
      <c r="D350" s="160"/>
      <c r="E350" s="160"/>
      <c r="F350" s="160"/>
      <c r="G350" s="11">
        <f t="shared" si="101"/>
        <v>1000</v>
      </c>
      <c r="H350" s="11">
        <f t="shared" si="101"/>
        <v>0</v>
      </c>
      <c r="I350" s="11">
        <f t="shared" si="101"/>
        <v>1000</v>
      </c>
    </row>
    <row r="351" spans="1:9">
      <c r="C351" s="161" t="s">
        <v>5</v>
      </c>
      <c r="D351" s="161"/>
      <c r="E351" s="161" t="s">
        <v>6</v>
      </c>
      <c r="F351" s="161"/>
      <c r="G351" s="13">
        <f t="shared" si="101"/>
        <v>1000</v>
      </c>
      <c r="H351" s="13">
        <f t="shared" si="101"/>
        <v>0</v>
      </c>
      <c r="I351" s="13">
        <f t="shared" si="101"/>
        <v>1000</v>
      </c>
    </row>
    <row r="352" spans="1:9">
      <c r="C352" s="161" t="s">
        <v>14</v>
      </c>
      <c r="D352" s="161"/>
      <c r="E352" s="161" t="s">
        <v>15</v>
      </c>
      <c r="F352" s="161"/>
      <c r="G352" s="13">
        <v>1000</v>
      </c>
      <c r="H352" s="13">
        <v>0</v>
      </c>
      <c r="I352" s="13">
        <f>G352+H352</f>
        <v>1000</v>
      </c>
    </row>
    <row r="353" spans="1:9" ht="12.75" customHeight="1">
      <c r="A353" s="9"/>
      <c r="B353" s="159" t="s">
        <v>264</v>
      </c>
      <c r="C353" s="159"/>
      <c r="D353" s="159"/>
      <c r="E353" s="159"/>
      <c r="F353" s="159"/>
      <c r="G353" s="84">
        <f t="shared" si="101"/>
        <v>5500</v>
      </c>
      <c r="H353" s="84">
        <f t="shared" si="101"/>
        <v>0</v>
      </c>
      <c r="I353" s="84">
        <f t="shared" si="101"/>
        <v>5500</v>
      </c>
    </row>
    <row r="354" spans="1:9" ht="12.75" customHeight="1">
      <c r="A354" s="10"/>
      <c r="B354" s="160" t="s">
        <v>41</v>
      </c>
      <c r="C354" s="160"/>
      <c r="D354" s="160"/>
      <c r="E354" s="160"/>
      <c r="F354" s="160"/>
      <c r="G354" s="11">
        <f t="shared" si="101"/>
        <v>5500</v>
      </c>
      <c r="H354" s="11">
        <f t="shared" si="101"/>
        <v>0</v>
      </c>
      <c r="I354" s="11">
        <f t="shared" si="101"/>
        <v>5500</v>
      </c>
    </row>
    <row r="355" spans="1:9">
      <c r="C355" s="161" t="s">
        <v>5</v>
      </c>
      <c r="D355" s="161"/>
      <c r="E355" s="161" t="s">
        <v>6</v>
      </c>
      <c r="F355" s="161"/>
      <c r="G355" s="13">
        <f t="shared" si="101"/>
        <v>5500</v>
      </c>
      <c r="H355" s="13">
        <f t="shared" si="101"/>
        <v>0</v>
      </c>
      <c r="I355" s="13">
        <f t="shared" si="101"/>
        <v>5500</v>
      </c>
    </row>
    <row r="356" spans="1:9">
      <c r="C356" s="161" t="s">
        <v>14</v>
      </c>
      <c r="D356" s="161"/>
      <c r="E356" s="161" t="s">
        <v>15</v>
      </c>
      <c r="F356" s="161"/>
      <c r="G356" s="13">
        <v>5500</v>
      </c>
      <c r="H356" s="13">
        <v>0</v>
      </c>
      <c r="I356" s="13">
        <f>G356+H356</f>
        <v>5500</v>
      </c>
    </row>
    <row r="357" spans="1:9" ht="12.75" customHeight="1">
      <c r="A357" s="7"/>
      <c r="B357" s="162" t="s">
        <v>77</v>
      </c>
      <c r="C357" s="162"/>
      <c r="D357" s="162"/>
      <c r="E357" s="162"/>
      <c r="F357" s="162"/>
      <c r="G357" s="8">
        <f t="shared" ref="G357:I360" si="102">G358</f>
        <v>20000</v>
      </c>
      <c r="H357" s="8">
        <f t="shared" si="102"/>
        <v>0</v>
      </c>
      <c r="I357" s="8">
        <f t="shared" si="102"/>
        <v>20000</v>
      </c>
    </row>
    <row r="358" spans="1:9" ht="12.75" customHeight="1">
      <c r="A358" s="9"/>
      <c r="B358" s="159" t="s">
        <v>78</v>
      </c>
      <c r="C358" s="159"/>
      <c r="D358" s="159"/>
      <c r="E358" s="159"/>
      <c r="F358" s="159"/>
      <c r="G358" s="84">
        <f t="shared" si="102"/>
        <v>20000</v>
      </c>
      <c r="H358" s="84">
        <f t="shared" si="102"/>
        <v>0</v>
      </c>
      <c r="I358" s="84">
        <f t="shared" si="102"/>
        <v>20000</v>
      </c>
    </row>
    <row r="359" spans="1:9" ht="12.75" customHeight="1">
      <c r="A359" s="10"/>
      <c r="B359" s="160" t="s">
        <v>41</v>
      </c>
      <c r="C359" s="160"/>
      <c r="D359" s="160"/>
      <c r="E359" s="160"/>
      <c r="F359" s="160"/>
      <c r="G359" s="11">
        <f t="shared" si="102"/>
        <v>20000</v>
      </c>
      <c r="H359" s="11">
        <f t="shared" si="102"/>
        <v>0</v>
      </c>
      <c r="I359" s="11">
        <f t="shared" si="102"/>
        <v>20000</v>
      </c>
    </row>
    <row r="360" spans="1:9">
      <c r="C360" s="161" t="s">
        <v>16</v>
      </c>
      <c r="D360" s="161"/>
      <c r="E360" s="161" t="s">
        <v>31</v>
      </c>
      <c r="F360" s="161"/>
      <c r="G360" s="13">
        <f t="shared" si="102"/>
        <v>20000</v>
      </c>
      <c r="H360" s="13">
        <f t="shared" si="102"/>
        <v>0</v>
      </c>
      <c r="I360" s="13">
        <f t="shared" si="102"/>
        <v>20000</v>
      </c>
    </row>
    <row r="361" spans="1:9">
      <c r="C361" s="161" t="s">
        <v>18</v>
      </c>
      <c r="D361" s="161"/>
      <c r="E361" s="161" t="s">
        <v>47</v>
      </c>
      <c r="F361" s="161"/>
      <c r="G361" s="13">
        <v>20000</v>
      </c>
      <c r="H361" s="13">
        <v>0</v>
      </c>
      <c r="I361" s="13">
        <f>G361+H361</f>
        <v>20000</v>
      </c>
    </row>
    <row r="362" spans="1:9" ht="12.75" customHeight="1">
      <c r="A362" s="7"/>
      <c r="B362" s="162" t="s">
        <v>82</v>
      </c>
      <c r="C362" s="162"/>
      <c r="D362" s="162"/>
      <c r="E362" s="162"/>
      <c r="F362" s="162"/>
      <c r="G362" s="8">
        <f t="shared" ref="G362:I364" si="103">G363</f>
        <v>110000</v>
      </c>
      <c r="H362" s="8">
        <f t="shared" si="103"/>
        <v>0</v>
      </c>
      <c r="I362" s="8">
        <f t="shared" si="103"/>
        <v>110000</v>
      </c>
    </row>
    <row r="363" spans="1:9" ht="12.75" customHeight="1">
      <c r="A363" s="9"/>
      <c r="B363" s="159" t="s">
        <v>83</v>
      </c>
      <c r="C363" s="159"/>
      <c r="D363" s="159"/>
      <c r="E363" s="159"/>
      <c r="F363" s="159"/>
      <c r="G363" s="84">
        <f t="shared" si="103"/>
        <v>110000</v>
      </c>
      <c r="H363" s="84">
        <f t="shared" si="103"/>
        <v>0</v>
      </c>
      <c r="I363" s="84">
        <f t="shared" si="103"/>
        <v>110000</v>
      </c>
    </row>
    <row r="364" spans="1:9" ht="12.75" customHeight="1">
      <c r="A364" s="10"/>
      <c r="B364" s="160" t="s">
        <v>41</v>
      </c>
      <c r="C364" s="160"/>
      <c r="D364" s="160"/>
      <c r="E364" s="160"/>
      <c r="F364" s="160"/>
      <c r="G364" s="11">
        <f t="shared" si="103"/>
        <v>110000</v>
      </c>
      <c r="H364" s="11">
        <f t="shared" si="103"/>
        <v>0</v>
      </c>
      <c r="I364" s="11">
        <f t="shared" si="103"/>
        <v>110000</v>
      </c>
    </row>
    <row r="365" spans="1:9">
      <c r="C365" s="161" t="s">
        <v>5</v>
      </c>
      <c r="D365" s="161"/>
      <c r="E365" s="161" t="s">
        <v>6</v>
      </c>
      <c r="F365" s="161"/>
      <c r="G365" s="13">
        <f>G366+G367</f>
        <v>110000</v>
      </c>
      <c r="H365" s="13">
        <f>H366+H367</f>
        <v>0</v>
      </c>
      <c r="I365" s="13">
        <f>I366+I367</f>
        <v>110000</v>
      </c>
    </row>
    <row r="366" spans="1:9">
      <c r="C366" s="161" t="s">
        <v>7</v>
      </c>
      <c r="D366" s="161"/>
      <c r="E366" s="161" t="s">
        <v>8</v>
      </c>
      <c r="F366" s="161"/>
      <c r="G366" s="13">
        <v>105000</v>
      </c>
      <c r="H366" s="13">
        <v>0</v>
      </c>
      <c r="I366" s="13">
        <f t="shared" ref="I366:I367" si="104">G366+H366</f>
        <v>105000</v>
      </c>
    </row>
    <row r="367" spans="1:9">
      <c r="C367" s="161" t="s">
        <v>9</v>
      </c>
      <c r="D367" s="161"/>
      <c r="E367" s="161" t="s">
        <v>10</v>
      </c>
      <c r="F367" s="161"/>
      <c r="G367" s="13">
        <v>5000</v>
      </c>
      <c r="H367" s="13">
        <v>0</v>
      </c>
      <c r="I367" s="13">
        <f t="shared" si="104"/>
        <v>5000</v>
      </c>
    </row>
    <row r="457" spans="3:9">
      <c r="C457" s="12"/>
      <c r="D457" s="12"/>
      <c r="E457" s="12"/>
      <c r="F457" s="12"/>
      <c r="G457" s="13"/>
      <c r="H457" s="13"/>
      <c r="I457" s="13"/>
    </row>
  </sheetData>
  <autoFilter ref="A3:H425"/>
  <mergeCells count="526">
    <mergeCell ref="A1:I1"/>
    <mergeCell ref="A2:I2"/>
    <mergeCell ref="E298:F298"/>
    <mergeCell ref="E205:F205"/>
    <mergeCell ref="B31:F31"/>
    <mergeCell ref="C32:D32"/>
    <mergeCell ref="E32:F32"/>
    <mergeCell ref="B11:F11"/>
    <mergeCell ref="B12:F12"/>
    <mergeCell ref="B18:F18"/>
    <mergeCell ref="B19:F19"/>
    <mergeCell ref="C20:D20"/>
    <mergeCell ref="E20:F20"/>
    <mergeCell ref="B23:F23"/>
    <mergeCell ref="B24:F24"/>
    <mergeCell ref="C25:D25"/>
    <mergeCell ref="E25:F25"/>
    <mergeCell ref="C26:D26"/>
    <mergeCell ref="E36:F36"/>
    <mergeCell ref="C45:D45"/>
    <mergeCell ref="E45:F45"/>
    <mergeCell ref="C46:D46"/>
    <mergeCell ref="E46:F46"/>
    <mergeCell ref="C8:D8"/>
    <mergeCell ref="E8:F9"/>
    <mergeCell ref="B10:F10"/>
    <mergeCell ref="C22:D22"/>
    <mergeCell ref="E22:F22"/>
    <mergeCell ref="B30:F30"/>
    <mergeCell ref="C44:D44"/>
    <mergeCell ref="E44:F44"/>
    <mergeCell ref="B51:F51"/>
    <mergeCell ref="C52:D52"/>
    <mergeCell ref="E52:F52"/>
    <mergeCell ref="E26:F26"/>
    <mergeCell ref="B27:F27"/>
    <mergeCell ref="C28:D28"/>
    <mergeCell ref="E28:F28"/>
    <mergeCell ref="C29:D29"/>
    <mergeCell ref="E29:F29"/>
    <mergeCell ref="C47:D47"/>
    <mergeCell ref="B37:F37"/>
    <mergeCell ref="B38:F38"/>
    <mergeCell ref="C39:D39"/>
    <mergeCell ref="E39:F39"/>
    <mergeCell ref="C40:D40"/>
    <mergeCell ref="E40:F40"/>
    <mergeCell ref="C33:D33"/>
    <mergeCell ref="E33:F33"/>
    <mergeCell ref="B34:F34"/>
    <mergeCell ref="C35:D35"/>
    <mergeCell ref="E35:F35"/>
    <mergeCell ref="C36:D36"/>
    <mergeCell ref="B67:F67"/>
    <mergeCell ref="B68:F68"/>
    <mergeCell ref="C69:D69"/>
    <mergeCell ref="E69:F69"/>
    <mergeCell ref="C70:D70"/>
    <mergeCell ref="E70:F70"/>
    <mergeCell ref="B55:F55"/>
    <mergeCell ref="C56:D56"/>
    <mergeCell ref="E56:F56"/>
    <mergeCell ref="C57:D57"/>
    <mergeCell ref="E57:F57"/>
    <mergeCell ref="B58:F58"/>
    <mergeCell ref="B60:F60"/>
    <mergeCell ref="C61:D61"/>
    <mergeCell ref="E61:F61"/>
    <mergeCell ref="C62:D62"/>
    <mergeCell ref="E62:F62"/>
    <mergeCell ref="B63:F63"/>
    <mergeCell ref="C64:D64"/>
    <mergeCell ref="E64:F64"/>
    <mergeCell ref="C65:D65"/>
    <mergeCell ref="E65:F65"/>
    <mergeCell ref="B75:F75"/>
    <mergeCell ref="C76:D76"/>
    <mergeCell ref="E76:F76"/>
    <mergeCell ref="C77:D77"/>
    <mergeCell ref="E77:F77"/>
    <mergeCell ref="B78:F78"/>
    <mergeCell ref="B71:F71"/>
    <mergeCell ref="C72:D72"/>
    <mergeCell ref="E72:F72"/>
    <mergeCell ref="C73:D73"/>
    <mergeCell ref="E73:F73"/>
    <mergeCell ref="B74:F74"/>
    <mergeCell ref="B102:F102"/>
    <mergeCell ref="B103:F103"/>
    <mergeCell ref="C104:D104"/>
    <mergeCell ref="E104:F104"/>
    <mergeCell ref="C93:D93"/>
    <mergeCell ref="E93:F93"/>
    <mergeCell ref="C94:D94"/>
    <mergeCell ref="E94:F94"/>
    <mergeCell ref="B95:F95"/>
    <mergeCell ref="B96:F96"/>
    <mergeCell ref="C97:D97"/>
    <mergeCell ref="E97:F97"/>
    <mergeCell ref="C98:D98"/>
    <mergeCell ref="E98:F98"/>
    <mergeCell ref="B99:F99"/>
    <mergeCell ref="B111:F111"/>
    <mergeCell ref="B112:F112"/>
    <mergeCell ref="B113:F113"/>
    <mergeCell ref="C114:D114"/>
    <mergeCell ref="E114:F114"/>
    <mergeCell ref="C115:D115"/>
    <mergeCell ref="E115:F115"/>
    <mergeCell ref="C105:D105"/>
    <mergeCell ref="E105:F105"/>
    <mergeCell ref="B107:F107"/>
    <mergeCell ref="C108:D108"/>
    <mergeCell ref="E108:F108"/>
    <mergeCell ref="C109:D109"/>
    <mergeCell ref="E109:F109"/>
    <mergeCell ref="B120:F120"/>
    <mergeCell ref="B121:F121"/>
    <mergeCell ref="C122:D122"/>
    <mergeCell ref="E122:F122"/>
    <mergeCell ref="C123:D123"/>
    <mergeCell ref="E123:F123"/>
    <mergeCell ref="B116:F116"/>
    <mergeCell ref="B117:F117"/>
    <mergeCell ref="C118:D118"/>
    <mergeCell ref="E118:F118"/>
    <mergeCell ref="C119:D119"/>
    <mergeCell ref="E119:F119"/>
    <mergeCell ref="B130:F130"/>
    <mergeCell ref="B131:F131"/>
    <mergeCell ref="C132:D132"/>
    <mergeCell ref="E132:F132"/>
    <mergeCell ref="C133:D133"/>
    <mergeCell ref="E133:F133"/>
    <mergeCell ref="B125:F125"/>
    <mergeCell ref="B126:F126"/>
    <mergeCell ref="B127:F127"/>
    <mergeCell ref="C128:D128"/>
    <mergeCell ref="E128:F128"/>
    <mergeCell ref="C129:D129"/>
    <mergeCell ref="E129:F129"/>
    <mergeCell ref="C140:D140"/>
    <mergeCell ref="E140:F140"/>
    <mergeCell ref="C141:D141"/>
    <mergeCell ref="E141:F141"/>
    <mergeCell ref="B134:F134"/>
    <mergeCell ref="B135:F135"/>
    <mergeCell ref="C136:D136"/>
    <mergeCell ref="E136:F136"/>
    <mergeCell ref="C137:D137"/>
    <mergeCell ref="E137:F137"/>
    <mergeCell ref="C160:D160"/>
    <mergeCell ref="E160:F160"/>
    <mergeCell ref="B161:F161"/>
    <mergeCell ref="B162:F162"/>
    <mergeCell ref="C163:D163"/>
    <mergeCell ref="E163:F163"/>
    <mergeCell ref="B155:F155"/>
    <mergeCell ref="B156:F156"/>
    <mergeCell ref="B157:F157"/>
    <mergeCell ref="C158:D158"/>
    <mergeCell ref="E158:F158"/>
    <mergeCell ref="C159:D159"/>
    <mergeCell ref="E159:F159"/>
    <mergeCell ref="C168:D168"/>
    <mergeCell ref="E168:F168"/>
    <mergeCell ref="B169:F169"/>
    <mergeCell ref="B170:F170"/>
    <mergeCell ref="C171:D171"/>
    <mergeCell ref="E171:F171"/>
    <mergeCell ref="C164:D164"/>
    <mergeCell ref="E164:F164"/>
    <mergeCell ref="B165:F165"/>
    <mergeCell ref="B166:F166"/>
    <mergeCell ref="C167:D167"/>
    <mergeCell ref="E167:F167"/>
    <mergeCell ref="C172:D172"/>
    <mergeCell ref="E172:F172"/>
    <mergeCell ref="B173:F173"/>
    <mergeCell ref="B174:F174"/>
    <mergeCell ref="C175:D175"/>
    <mergeCell ref="E175:F175"/>
    <mergeCell ref="B177:F177"/>
    <mergeCell ref="B178:F178"/>
    <mergeCell ref="C179:D179"/>
    <mergeCell ref="E179:F179"/>
    <mergeCell ref="C186:D186"/>
    <mergeCell ref="E186:F186"/>
    <mergeCell ref="B187:F187"/>
    <mergeCell ref="C188:D188"/>
    <mergeCell ref="E188:F188"/>
    <mergeCell ref="C189:D189"/>
    <mergeCell ref="E189:F189"/>
    <mergeCell ref="C176:D176"/>
    <mergeCell ref="E176:F176"/>
    <mergeCell ref="B182:F182"/>
    <mergeCell ref="B183:F183"/>
    <mergeCell ref="B184:F184"/>
    <mergeCell ref="C185:D185"/>
    <mergeCell ref="E185:F185"/>
    <mergeCell ref="C180:D180"/>
    <mergeCell ref="E180:F180"/>
    <mergeCell ref="C201:D201"/>
    <mergeCell ref="E201:F201"/>
    <mergeCell ref="B202:F202"/>
    <mergeCell ref="B203:F203"/>
    <mergeCell ref="C204:D204"/>
    <mergeCell ref="E204:F204"/>
    <mergeCell ref="C205:D205"/>
    <mergeCell ref="B190:F190"/>
    <mergeCell ref="B191:F191"/>
    <mergeCell ref="C192:D192"/>
    <mergeCell ref="E192:F192"/>
    <mergeCell ref="C193:D193"/>
    <mergeCell ref="E193:F193"/>
    <mergeCell ref="B194:F194"/>
    <mergeCell ref="B195:F195"/>
    <mergeCell ref="C196:D196"/>
    <mergeCell ref="E196:F196"/>
    <mergeCell ref="C197:D197"/>
    <mergeCell ref="E197:F197"/>
    <mergeCell ref="B198:F198"/>
    <mergeCell ref="B199:F199"/>
    <mergeCell ref="C200:D200"/>
    <mergeCell ref="E200:F200"/>
    <mergeCell ref="B243:F243"/>
    <mergeCell ref="B244:F244"/>
    <mergeCell ref="C245:D245"/>
    <mergeCell ref="E245:F245"/>
    <mergeCell ref="C246:D246"/>
    <mergeCell ref="E246:F246"/>
    <mergeCell ref="B233:F233"/>
    <mergeCell ref="B234:F234"/>
    <mergeCell ref="C235:D235"/>
    <mergeCell ref="E235:F235"/>
    <mergeCell ref="C236:D236"/>
    <mergeCell ref="E236:F236"/>
    <mergeCell ref="C241:D241"/>
    <mergeCell ref="E241:F241"/>
    <mergeCell ref="B240:F240"/>
    <mergeCell ref="C242:D242"/>
    <mergeCell ref="E242:F242"/>
    <mergeCell ref="C251:D251"/>
    <mergeCell ref="E251:F251"/>
    <mergeCell ref="B252:F252"/>
    <mergeCell ref="C253:D253"/>
    <mergeCell ref="E253:F253"/>
    <mergeCell ref="C254:D254"/>
    <mergeCell ref="E254:F254"/>
    <mergeCell ref="C247:D247"/>
    <mergeCell ref="E247:F247"/>
    <mergeCell ref="C248:D248"/>
    <mergeCell ref="E248:F248"/>
    <mergeCell ref="B249:F249"/>
    <mergeCell ref="C250:D250"/>
    <mergeCell ref="E250:F250"/>
    <mergeCell ref="C259:D259"/>
    <mergeCell ref="E259:F259"/>
    <mergeCell ref="B260:F260"/>
    <mergeCell ref="B261:F261"/>
    <mergeCell ref="C262:D262"/>
    <mergeCell ref="E262:F262"/>
    <mergeCell ref="B255:F255"/>
    <mergeCell ref="C256:D256"/>
    <mergeCell ref="E256:F256"/>
    <mergeCell ref="C257:D257"/>
    <mergeCell ref="E257:F257"/>
    <mergeCell ref="C258:D258"/>
    <mergeCell ref="E258:F258"/>
    <mergeCell ref="C267:D267"/>
    <mergeCell ref="E267:F267"/>
    <mergeCell ref="B268:F268"/>
    <mergeCell ref="B269:F269"/>
    <mergeCell ref="C270:D270"/>
    <mergeCell ref="E270:F270"/>
    <mergeCell ref="C263:D263"/>
    <mergeCell ref="E263:F263"/>
    <mergeCell ref="B264:F264"/>
    <mergeCell ref="B265:F265"/>
    <mergeCell ref="C266:D266"/>
    <mergeCell ref="E266:F266"/>
    <mergeCell ref="B275:F275"/>
    <mergeCell ref="C276:D276"/>
    <mergeCell ref="E276:F276"/>
    <mergeCell ref="C277:D277"/>
    <mergeCell ref="E277:F277"/>
    <mergeCell ref="B278:F278"/>
    <mergeCell ref="C271:D271"/>
    <mergeCell ref="E271:F271"/>
    <mergeCell ref="B272:F272"/>
    <mergeCell ref="C273:D273"/>
    <mergeCell ref="E273:F273"/>
    <mergeCell ref="C274:D274"/>
    <mergeCell ref="E274:F274"/>
    <mergeCell ref="C283:D283"/>
    <mergeCell ref="E283:F283"/>
    <mergeCell ref="C284:D284"/>
    <mergeCell ref="E284:F284"/>
    <mergeCell ref="B285:F285"/>
    <mergeCell ref="B286:F286"/>
    <mergeCell ref="B279:F279"/>
    <mergeCell ref="C280:D280"/>
    <mergeCell ref="E280:F280"/>
    <mergeCell ref="C281:D281"/>
    <mergeCell ref="E281:F281"/>
    <mergeCell ref="B282:F282"/>
    <mergeCell ref="C291:D291"/>
    <mergeCell ref="E291:F291"/>
    <mergeCell ref="B300:F300"/>
    <mergeCell ref="C287:D287"/>
    <mergeCell ref="E287:F287"/>
    <mergeCell ref="C288:D288"/>
    <mergeCell ref="E288:F288"/>
    <mergeCell ref="B289:F289"/>
    <mergeCell ref="C290:D290"/>
    <mergeCell ref="E290:F290"/>
    <mergeCell ref="B292:F292"/>
    <mergeCell ref="B293:F293"/>
    <mergeCell ref="C294:D294"/>
    <mergeCell ref="E294:F294"/>
    <mergeCell ref="C295:D295"/>
    <mergeCell ref="E295:F295"/>
    <mergeCell ref="B296:F296"/>
    <mergeCell ref="C297:D297"/>
    <mergeCell ref="E297:F297"/>
    <mergeCell ref="C298:D298"/>
    <mergeCell ref="C304:D304"/>
    <mergeCell ref="E304:F304"/>
    <mergeCell ref="B305:F305"/>
    <mergeCell ref="C306:D306"/>
    <mergeCell ref="E306:F306"/>
    <mergeCell ref="C307:D307"/>
    <mergeCell ref="E307:F307"/>
    <mergeCell ref="B301:F301"/>
    <mergeCell ref="B302:F302"/>
    <mergeCell ref="C303:D303"/>
    <mergeCell ref="E303:F303"/>
    <mergeCell ref="B312:F312"/>
    <mergeCell ref="C313:D313"/>
    <mergeCell ref="E313:F313"/>
    <mergeCell ref="C314:D314"/>
    <mergeCell ref="E314:F314"/>
    <mergeCell ref="B316:F316"/>
    <mergeCell ref="B308:F308"/>
    <mergeCell ref="B309:F309"/>
    <mergeCell ref="C310:D310"/>
    <mergeCell ref="E310:F310"/>
    <mergeCell ref="C311:D311"/>
    <mergeCell ref="E311:F311"/>
    <mergeCell ref="B321:F321"/>
    <mergeCell ref="B322:F322"/>
    <mergeCell ref="B323:F323"/>
    <mergeCell ref="C324:D324"/>
    <mergeCell ref="E324:F324"/>
    <mergeCell ref="C325:D325"/>
    <mergeCell ref="E325:F325"/>
    <mergeCell ref="B317:F317"/>
    <mergeCell ref="B318:F318"/>
    <mergeCell ref="C319:D319"/>
    <mergeCell ref="E319:F319"/>
    <mergeCell ref="C320:D320"/>
    <mergeCell ref="E320:F320"/>
    <mergeCell ref="B336:F336"/>
    <mergeCell ref="C337:D337"/>
    <mergeCell ref="E337:F337"/>
    <mergeCell ref="C338:D338"/>
    <mergeCell ref="E338:F338"/>
    <mergeCell ref="B339:F339"/>
    <mergeCell ref="B326:F326"/>
    <mergeCell ref="B327:F327"/>
    <mergeCell ref="C328:D328"/>
    <mergeCell ref="E328:F328"/>
    <mergeCell ref="B334:F334"/>
    <mergeCell ref="B335:F335"/>
    <mergeCell ref="B330:F330"/>
    <mergeCell ref="B331:F331"/>
    <mergeCell ref="C332:D332"/>
    <mergeCell ref="E332:F332"/>
    <mergeCell ref="B343:F343"/>
    <mergeCell ref="B344:F344"/>
    <mergeCell ref="B345:F345"/>
    <mergeCell ref="C346:D346"/>
    <mergeCell ref="E346:F346"/>
    <mergeCell ref="C347:D347"/>
    <mergeCell ref="E347:F347"/>
    <mergeCell ref="B340:F340"/>
    <mergeCell ref="C341:D341"/>
    <mergeCell ref="E341:F341"/>
    <mergeCell ref="C342:D342"/>
    <mergeCell ref="E342:F342"/>
    <mergeCell ref="C352:D352"/>
    <mergeCell ref="E352:F352"/>
    <mergeCell ref="B357:F357"/>
    <mergeCell ref="B358:F358"/>
    <mergeCell ref="B359:F359"/>
    <mergeCell ref="C360:D360"/>
    <mergeCell ref="E360:F360"/>
    <mergeCell ref="B348:F348"/>
    <mergeCell ref="B349:F349"/>
    <mergeCell ref="B350:F350"/>
    <mergeCell ref="C351:D351"/>
    <mergeCell ref="E351:F351"/>
    <mergeCell ref="B353:F353"/>
    <mergeCell ref="B354:F354"/>
    <mergeCell ref="C355:D355"/>
    <mergeCell ref="E355:F355"/>
    <mergeCell ref="C356:D356"/>
    <mergeCell ref="E356:F356"/>
    <mergeCell ref="C366:D366"/>
    <mergeCell ref="E366:F366"/>
    <mergeCell ref="C367:D367"/>
    <mergeCell ref="E367:F367"/>
    <mergeCell ref="C361:D361"/>
    <mergeCell ref="E361:F361"/>
    <mergeCell ref="B362:F362"/>
    <mergeCell ref="B363:F363"/>
    <mergeCell ref="B364:F364"/>
    <mergeCell ref="C365:D365"/>
    <mergeCell ref="E365:F365"/>
    <mergeCell ref="C83:D83"/>
    <mergeCell ref="E83:F83"/>
    <mergeCell ref="C84:D84"/>
    <mergeCell ref="E84:F84"/>
    <mergeCell ref="B85:F85"/>
    <mergeCell ref="C86:D86"/>
    <mergeCell ref="E86:F86"/>
    <mergeCell ref="C79:D79"/>
    <mergeCell ref="E79:F79"/>
    <mergeCell ref="C80:D80"/>
    <mergeCell ref="E80:F80"/>
    <mergeCell ref="B81:F81"/>
    <mergeCell ref="B82:F82"/>
    <mergeCell ref="B88:F88"/>
    <mergeCell ref="B89:F89"/>
    <mergeCell ref="C90:D90"/>
    <mergeCell ref="E90:F90"/>
    <mergeCell ref="C91:D91"/>
    <mergeCell ref="E91:F91"/>
    <mergeCell ref="B92:F92"/>
    <mergeCell ref="C87:D87"/>
    <mergeCell ref="E87:F87"/>
    <mergeCell ref="B150:F150"/>
    <mergeCell ref="B151:F151"/>
    <mergeCell ref="C152:D152"/>
    <mergeCell ref="E152:F152"/>
    <mergeCell ref="C153:D153"/>
    <mergeCell ref="E153:F153"/>
    <mergeCell ref="C100:D100"/>
    <mergeCell ref="E100:F100"/>
    <mergeCell ref="C101:D101"/>
    <mergeCell ref="E101:F101"/>
    <mergeCell ref="B146:F146"/>
    <mergeCell ref="B147:F147"/>
    <mergeCell ref="C148:D148"/>
    <mergeCell ref="E148:F148"/>
    <mergeCell ref="C149:D149"/>
    <mergeCell ref="E149:F149"/>
    <mergeCell ref="B142:F142"/>
    <mergeCell ref="B143:F143"/>
    <mergeCell ref="C144:D144"/>
    <mergeCell ref="E144:F144"/>
    <mergeCell ref="C145:D145"/>
    <mergeCell ref="E145:F145"/>
    <mergeCell ref="B138:F138"/>
    <mergeCell ref="B139:F139"/>
    <mergeCell ref="B13:F13"/>
    <mergeCell ref="B14:F14"/>
    <mergeCell ref="C15:D15"/>
    <mergeCell ref="E15:F15"/>
    <mergeCell ref="C16:D16"/>
    <mergeCell ref="E16:F16"/>
    <mergeCell ref="C17:D17"/>
    <mergeCell ref="E17:F17"/>
    <mergeCell ref="B59:F59"/>
    <mergeCell ref="C21:D21"/>
    <mergeCell ref="E21:F21"/>
    <mergeCell ref="C53:D53"/>
    <mergeCell ref="E53:F53"/>
    <mergeCell ref="C54:D54"/>
    <mergeCell ref="E54:F54"/>
    <mergeCell ref="B48:F48"/>
    <mergeCell ref="C49:D49"/>
    <mergeCell ref="E49:F49"/>
    <mergeCell ref="C50:D50"/>
    <mergeCell ref="E50:F50"/>
    <mergeCell ref="B41:F41"/>
    <mergeCell ref="B42:F42"/>
    <mergeCell ref="C43:D43"/>
    <mergeCell ref="E43:F43"/>
    <mergeCell ref="E232:F232"/>
    <mergeCell ref="B223:F223"/>
    <mergeCell ref="B224:F224"/>
    <mergeCell ref="C225:D225"/>
    <mergeCell ref="E225:F225"/>
    <mergeCell ref="C226:D226"/>
    <mergeCell ref="E226:F226"/>
    <mergeCell ref="B219:F219"/>
    <mergeCell ref="B220:F220"/>
    <mergeCell ref="C227:D227"/>
    <mergeCell ref="E227:F227"/>
    <mergeCell ref="C228:D228"/>
    <mergeCell ref="E228:F228"/>
    <mergeCell ref="B206:F206"/>
    <mergeCell ref="B207:F207"/>
    <mergeCell ref="C208:D208"/>
    <mergeCell ref="E208:F208"/>
    <mergeCell ref="C209:D209"/>
    <mergeCell ref="E209:F209"/>
    <mergeCell ref="C218:D218"/>
    <mergeCell ref="E218:F218"/>
    <mergeCell ref="B239:F239"/>
    <mergeCell ref="B214:F214"/>
    <mergeCell ref="C221:D221"/>
    <mergeCell ref="E221:F221"/>
    <mergeCell ref="C222:D222"/>
    <mergeCell ref="E222:F222"/>
    <mergeCell ref="B215:F215"/>
    <mergeCell ref="B216:F216"/>
    <mergeCell ref="C217:D217"/>
    <mergeCell ref="E217:F217"/>
    <mergeCell ref="B238:F238"/>
    <mergeCell ref="B229:F229"/>
    <mergeCell ref="B230:F230"/>
    <mergeCell ref="C231:D231"/>
    <mergeCell ref="E231:F231"/>
    <mergeCell ref="C232:D232"/>
  </mergeCells>
  <pageMargins left="0.7" right="0.7" top="0.75" bottom="0.75" header="0.3" footer="0.3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sqref="A1:F1"/>
    </sheetView>
  </sheetViews>
  <sheetFormatPr defaultRowHeight="14.25"/>
  <cols>
    <col min="1" max="1" width="6.375" bestFit="1" customWidth="1"/>
    <col min="2" max="2" width="7.25" bestFit="1" customWidth="1"/>
    <col min="3" max="3" width="39.125" customWidth="1"/>
    <col min="4" max="6" width="22.125" customWidth="1"/>
  </cols>
  <sheetData>
    <row r="1" spans="1:9" ht="42" customHeight="1">
      <c r="A1" s="136" t="s">
        <v>354</v>
      </c>
      <c r="B1" s="136"/>
      <c r="C1" s="136"/>
      <c r="D1" s="136"/>
      <c r="E1" s="136"/>
      <c r="F1" s="136"/>
    </row>
    <row r="2" spans="1:9" ht="18" customHeight="1">
      <c r="A2" s="16"/>
      <c r="B2" s="16"/>
      <c r="C2" s="16"/>
      <c r="D2" s="16"/>
      <c r="E2" s="16"/>
      <c r="F2" s="16"/>
    </row>
    <row r="3" spans="1:9" ht="15.75" customHeight="1">
      <c r="A3" s="136" t="s">
        <v>85</v>
      </c>
      <c r="B3" s="136"/>
      <c r="C3" s="136"/>
      <c r="D3" s="136"/>
      <c r="E3" s="136"/>
      <c r="F3" s="136"/>
    </row>
    <row r="4" spans="1:9" ht="18">
      <c r="A4" s="16"/>
      <c r="B4" s="16"/>
      <c r="C4" s="16"/>
      <c r="D4" s="16"/>
      <c r="E4" s="17"/>
      <c r="F4" s="17"/>
      <c r="I4" t="s">
        <v>312</v>
      </c>
    </row>
    <row r="5" spans="1:9" ht="18" customHeight="1">
      <c r="A5" s="136" t="s">
        <v>274</v>
      </c>
      <c r="B5" s="136"/>
      <c r="C5" s="136"/>
      <c r="D5" s="136"/>
      <c r="E5" s="136"/>
      <c r="F5" s="136"/>
    </row>
    <row r="6" spans="1:9" ht="18">
      <c r="A6" s="16"/>
      <c r="B6" s="16"/>
      <c r="C6" s="16"/>
      <c r="D6" s="16"/>
      <c r="E6" s="17"/>
      <c r="F6" s="17"/>
    </row>
    <row r="7" spans="1:9" ht="25.5">
      <c r="A7" s="52" t="s">
        <v>105</v>
      </c>
      <c r="B7" s="53" t="s">
        <v>106</v>
      </c>
      <c r="C7" s="53" t="s">
        <v>275</v>
      </c>
      <c r="D7" s="52" t="s">
        <v>287</v>
      </c>
      <c r="E7" s="52" t="s">
        <v>301</v>
      </c>
      <c r="F7" s="52" t="s">
        <v>304</v>
      </c>
    </row>
    <row r="8" spans="1:9">
      <c r="A8" s="54"/>
      <c r="B8" s="55"/>
      <c r="C8" s="56" t="s">
        <v>276</v>
      </c>
      <c r="D8" s="86">
        <f t="shared" ref="D8:F9" si="0">D9</f>
        <v>0</v>
      </c>
      <c r="E8" s="86">
        <f t="shared" si="0"/>
        <v>0</v>
      </c>
      <c r="F8" s="86">
        <f t="shared" si="0"/>
        <v>0</v>
      </c>
    </row>
    <row r="9" spans="1:9">
      <c r="A9" s="58">
        <v>8</v>
      </c>
      <c r="B9" s="58"/>
      <c r="C9" s="58" t="s">
        <v>277</v>
      </c>
      <c r="D9" s="87">
        <f t="shared" si="0"/>
        <v>0</v>
      </c>
      <c r="E9" s="87">
        <f t="shared" si="0"/>
        <v>0</v>
      </c>
      <c r="F9" s="87">
        <f t="shared" si="0"/>
        <v>0</v>
      </c>
    </row>
    <row r="10" spans="1:9" ht="22.5" customHeight="1">
      <c r="A10" s="58"/>
      <c r="B10" s="60">
        <v>84</v>
      </c>
      <c r="C10" s="60" t="s">
        <v>278</v>
      </c>
      <c r="D10" s="88"/>
      <c r="E10" s="88"/>
      <c r="F10" s="88"/>
    </row>
    <row r="11" spans="1:9">
      <c r="A11" s="58"/>
      <c r="B11" s="60"/>
      <c r="C11" s="89"/>
      <c r="D11" s="88"/>
      <c r="E11" s="88"/>
      <c r="F11" s="88"/>
    </row>
    <row r="12" spans="1:9" s="91" customFormat="1" ht="15">
      <c r="A12" s="58"/>
      <c r="B12" s="58"/>
      <c r="C12" s="56" t="s">
        <v>279</v>
      </c>
      <c r="D12" s="90">
        <f t="shared" ref="D12:F13" si="1">D13</f>
        <v>0</v>
      </c>
      <c r="E12" s="90">
        <f t="shared" si="1"/>
        <v>0</v>
      </c>
      <c r="F12" s="90">
        <f t="shared" si="1"/>
        <v>0</v>
      </c>
    </row>
    <row r="13" spans="1:9" s="91" customFormat="1" ht="15">
      <c r="A13" s="63">
        <v>5</v>
      </c>
      <c r="B13" s="63"/>
      <c r="C13" s="64" t="s">
        <v>280</v>
      </c>
      <c r="D13" s="90">
        <f t="shared" si="1"/>
        <v>0</v>
      </c>
      <c r="E13" s="90">
        <f t="shared" si="1"/>
        <v>0</v>
      </c>
      <c r="F13" s="90">
        <f t="shared" si="1"/>
        <v>0</v>
      </c>
    </row>
    <row r="14" spans="1:9" ht="25.5">
      <c r="A14" s="60"/>
      <c r="B14" s="60">
        <v>54</v>
      </c>
      <c r="C14" s="65" t="s">
        <v>281</v>
      </c>
      <c r="D14" s="88"/>
      <c r="E14" s="88"/>
      <c r="F14" s="9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sqref="A1:D1"/>
    </sheetView>
  </sheetViews>
  <sheetFormatPr defaultRowHeight="14.25"/>
  <cols>
    <col min="1" max="4" width="22.125" customWidth="1"/>
  </cols>
  <sheetData>
    <row r="1" spans="1:4" ht="42" customHeight="1">
      <c r="A1" s="136" t="s">
        <v>355</v>
      </c>
      <c r="B1" s="136"/>
      <c r="C1" s="136"/>
      <c r="D1" s="136"/>
    </row>
    <row r="2" spans="1:4" ht="18" customHeight="1">
      <c r="A2" s="16"/>
      <c r="B2" s="16"/>
      <c r="C2" s="16"/>
      <c r="D2" s="16"/>
    </row>
    <row r="3" spans="1:4" ht="15.75" customHeight="1">
      <c r="A3" s="136" t="s">
        <v>85</v>
      </c>
      <c r="B3" s="136"/>
      <c r="C3" s="136"/>
      <c r="D3" s="136"/>
    </row>
    <row r="4" spans="1:4" ht="18">
      <c r="A4" s="16"/>
      <c r="B4" s="16"/>
      <c r="C4" s="17"/>
      <c r="D4" s="17"/>
    </row>
    <row r="5" spans="1:4" ht="18" customHeight="1">
      <c r="A5" s="136" t="s">
        <v>282</v>
      </c>
      <c r="B5" s="136"/>
      <c r="C5" s="136"/>
      <c r="D5" s="136"/>
    </row>
    <row r="6" spans="1:4" ht="18">
      <c r="A6" s="16"/>
      <c r="B6" s="16"/>
      <c r="C6" s="17"/>
      <c r="D6" s="17"/>
    </row>
    <row r="7" spans="1:4">
      <c r="A7" s="52" t="s">
        <v>19</v>
      </c>
      <c r="B7" s="52" t="s">
        <v>287</v>
      </c>
      <c r="C7" s="52" t="s">
        <v>301</v>
      </c>
      <c r="D7" s="52" t="s">
        <v>304</v>
      </c>
    </row>
    <row r="8" spans="1:4">
      <c r="A8" s="69" t="s">
        <v>276</v>
      </c>
      <c r="B8" s="93"/>
      <c r="C8" s="93"/>
      <c r="D8" s="93"/>
    </row>
    <row r="9" spans="1:4" ht="25.5">
      <c r="A9" s="58" t="s">
        <v>283</v>
      </c>
      <c r="B9" s="94"/>
      <c r="C9" s="94"/>
      <c r="D9" s="94"/>
    </row>
    <row r="10" spans="1:4" ht="25.5">
      <c r="A10" s="95" t="s">
        <v>284</v>
      </c>
      <c r="B10" s="94"/>
      <c r="C10" s="94"/>
      <c r="D10" s="94"/>
    </row>
    <row r="11" spans="1:4">
      <c r="A11" s="95" t="s">
        <v>285</v>
      </c>
      <c r="B11" s="94"/>
      <c r="C11" s="94"/>
      <c r="D11" s="94"/>
    </row>
    <row r="12" spans="1:4">
      <c r="A12" s="95"/>
      <c r="B12" s="94"/>
      <c r="C12" s="94"/>
      <c r="D12" s="94"/>
    </row>
    <row r="13" spans="1:4" s="91" customFormat="1" ht="15">
      <c r="A13" s="69" t="s">
        <v>279</v>
      </c>
      <c r="B13" s="96"/>
      <c r="C13" s="96"/>
      <c r="D13" s="96"/>
    </row>
    <row r="14" spans="1:4" s="91" customFormat="1" ht="15">
      <c r="A14" s="58" t="s">
        <v>122</v>
      </c>
      <c r="B14" s="96"/>
      <c r="C14" s="96"/>
      <c r="D14" s="96"/>
    </row>
    <row r="15" spans="1:4">
      <c r="A15" s="70" t="s">
        <v>286</v>
      </c>
      <c r="B15" s="94"/>
      <c r="C15" s="94"/>
      <c r="D15" s="97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15" sqref="A15"/>
    </sheetView>
  </sheetViews>
  <sheetFormatPr defaultRowHeight="14.25"/>
  <cols>
    <col min="1" max="1" width="103.375" customWidth="1"/>
  </cols>
  <sheetData>
    <row r="1" spans="1:1" ht="15.75">
      <c r="A1" s="121" t="s">
        <v>321</v>
      </c>
    </row>
    <row r="2" spans="1:1" ht="6.75" customHeight="1">
      <c r="A2" s="121"/>
    </row>
    <row r="3" spans="1:1" ht="34.5" customHeight="1">
      <c r="A3" s="122" t="s">
        <v>322</v>
      </c>
    </row>
    <row r="4" spans="1:1" ht="15.75">
      <c r="A4" s="121" t="s">
        <v>323</v>
      </c>
    </row>
    <row r="5" spans="1:1" ht="3.75" customHeight="1">
      <c r="A5" s="121"/>
    </row>
    <row r="6" spans="1:1" ht="63" customHeight="1">
      <c r="A6" s="122" t="s">
        <v>324</v>
      </c>
    </row>
    <row r="7" spans="1:1" ht="15.75">
      <c r="A7" s="121" t="s">
        <v>325</v>
      </c>
    </row>
    <row r="8" spans="1:1" ht="7.5" customHeight="1">
      <c r="A8" s="121"/>
    </row>
    <row r="9" spans="1:1" ht="78.75">
      <c r="A9" s="123" t="s">
        <v>326</v>
      </c>
    </row>
    <row r="10" spans="1:1" ht="15.75">
      <c r="A10" s="121" t="s">
        <v>327</v>
      </c>
    </row>
    <row r="11" spans="1:1" ht="6" customHeight="1">
      <c r="A11" s="121"/>
    </row>
    <row r="12" spans="1:1" ht="31.5">
      <c r="A12" s="124" t="s">
        <v>328</v>
      </c>
    </row>
    <row r="13" spans="1:1" ht="15.75">
      <c r="A13" s="121" t="s">
        <v>329</v>
      </c>
    </row>
    <row r="14" spans="1:1" ht="7.5" customHeight="1">
      <c r="A14" s="121"/>
    </row>
    <row r="15" spans="1:1" ht="15.75">
      <c r="A15" s="122" t="s">
        <v>356</v>
      </c>
    </row>
    <row r="16" spans="1:1" ht="15.75">
      <c r="A16" s="121" t="s">
        <v>330</v>
      </c>
    </row>
    <row r="17" spans="1:1" ht="6.75" customHeight="1">
      <c r="A17" s="121"/>
    </row>
    <row r="18" spans="1:1" ht="74.25" customHeight="1">
      <c r="A18" s="123" t="s">
        <v>331</v>
      </c>
    </row>
    <row r="19" spans="1:1" ht="15.75">
      <c r="A19" s="121" t="s">
        <v>332</v>
      </c>
    </row>
    <row r="20" spans="1:1" ht="3" customHeight="1">
      <c r="A20" s="121"/>
    </row>
    <row r="21" spans="1:1" ht="47.25">
      <c r="A21" s="123" t="s">
        <v>333</v>
      </c>
    </row>
    <row r="22" spans="1:1" ht="15.75">
      <c r="A22" s="121" t="s">
        <v>334</v>
      </c>
    </row>
    <row r="23" spans="1:1" ht="4.5" customHeight="1">
      <c r="A23" s="121"/>
    </row>
    <row r="24" spans="1:1" ht="15.75">
      <c r="A24" s="125" t="s">
        <v>335</v>
      </c>
    </row>
    <row r="25" spans="1:1" ht="15.75">
      <c r="A25" s="121" t="s">
        <v>336</v>
      </c>
    </row>
    <row r="26" spans="1:1" ht="4.5" customHeight="1">
      <c r="A26" s="121"/>
    </row>
    <row r="27" spans="1:1" ht="31.5">
      <c r="A27" s="122" t="s">
        <v>337</v>
      </c>
    </row>
    <row r="28" spans="1:1" ht="15.75">
      <c r="A28" s="121" t="s">
        <v>338</v>
      </c>
    </row>
    <row r="29" spans="1:1" ht="5.25" customHeight="1">
      <c r="A29" s="121"/>
    </row>
    <row r="30" spans="1:1" ht="78.75">
      <c r="A30" s="123" t="s">
        <v>339</v>
      </c>
    </row>
    <row r="31" spans="1:1" ht="15.75">
      <c r="A31" s="121" t="s">
        <v>340</v>
      </c>
    </row>
    <row r="32" spans="1:1" ht="4.5" customHeight="1">
      <c r="A32" s="121"/>
    </row>
    <row r="33" spans="1:1" ht="47.25">
      <c r="A33" s="122" t="s">
        <v>341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workbookViewId="0">
      <selection activeCell="D6" sqref="D6"/>
    </sheetView>
  </sheetViews>
  <sheetFormatPr defaultRowHeight="14.25"/>
  <sheetData>
    <row r="2" spans="1:9" ht="15.75">
      <c r="A2" s="171" t="s">
        <v>342</v>
      </c>
      <c r="B2" s="171"/>
      <c r="C2" s="171"/>
      <c r="D2" s="171"/>
      <c r="E2" s="171"/>
      <c r="F2" s="171"/>
      <c r="G2" s="171"/>
      <c r="H2" s="171"/>
      <c r="I2" s="171"/>
    </row>
    <row r="3" spans="1:9" ht="31.5" customHeight="1">
      <c r="A3" s="172" t="s">
        <v>343</v>
      </c>
      <c r="B3" s="172"/>
      <c r="C3" s="172"/>
      <c r="D3" s="172"/>
      <c r="E3" s="172"/>
      <c r="F3" s="172"/>
      <c r="G3" s="172"/>
      <c r="H3" s="172"/>
      <c r="I3" s="172"/>
    </row>
    <row r="4" spans="1:9" ht="15.75">
      <c r="A4" s="126"/>
      <c r="B4" s="126"/>
      <c r="C4" s="126"/>
      <c r="D4" s="126"/>
      <c r="E4" s="126"/>
      <c r="F4" s="126"/>
      <c r="G4" s="126"/>
      <c r="H4" s="126"/>
      <c r="I4" s="126"/>
    </row>
    <row r="5" spans="1:9" ht="15.75">
      <c r="A5" s="126"/>
      <c r="B5" s="126"/>
      <c r="C5" s="126"/>
      <c r="D5" s="126"/>
      <c r="E5" s="126"/>
      <c r="F5" s="126"/>
      <c r="G5" s="126"/>
      <c r="H5" s="126"/>
      <c r="I5" s="126"/>
    </row>
    <row r="6" spans="1:9" ht="15.7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5.75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.75">
      <c r="A8" s="126"/>
      <c r="B8" s="126"/>
      <c r="C8" s="126"/>
      <c r="D8" s="126"/>
      <c r="E8" s="126"/>
      <c r="F8" s="126"/>
      <c r="G8" s="126"/>
      <c r="H8" s="126"/>
      <c r="I8" s="126"/>
    </row>
    <row r="9" spans="1:9" ht="15.75">
      <c r="A9" s="126"/>
      <c r="B9" s="126"/>
      <c r="C9" s="126"/>
      <c r="D9" s="126"/>
      <c r="E9" s="126"/>
      <c r="F9" s="126"/>
      <c r="G9" s="126"/>
      <c r="H9" s="126"/>
      <c r="I9" s="126"/>
    </row>
    <row r="10" spans="1:9" ht="15.75">
      <c r="A10" s="126"/>
      <c r="B10" s="126"/>
      <c r="C10" s="126"/>
      <c r="D10" s="126"/>
      <c r="E10" s="126"/>
      <c r="F10" s="126"/>
      <c r="G10" s="126"/>
      <c r="H10" s="126"/>
      <c r="I10" s="126"/>
    </row>
    <row r="11" spans="1:9" ht="15.75">
      <c r="A11" s="127" t="s">
        <v>344</v>
      </c>
      <c r="B11" s="126"/>
      <c r="C11" s="126"/>
      <c r="D11" s="126"/>
      <c r="E11" s="126"/>
      <c r="F11" s="126"/>
      <c r="G11" s="126"/>
      <c r="H11" s="126"/>
      <c r="I11" s="126"/>
    </row>
    <row r="12" spans="1:9" ht="15.75">
      <c r="A12" s="127" t="s">
        <v>345</v>
      </c>
      <c r="B12" s="126"/>
      <c r="C12" s="126"/>
      <c r="D12" s="126"/>
      <c r="E12" s="126"/>
      <c r="F12" s="126"/>
      <c r="G12" s="126"/>
      <c r="H12" s="126"/>
      <c r="I12" s="126"/>
    </row>
    <row r="13" spans="1:9" ht="15.75">
      <c r="A13" s="127" t="s">
        <v>346</v>
      </c>
      <c r="B13" s="126"/>
      <c r="C13" s="126"/>
      <c r="D13" s="126"/>
      <c r="E13" s="126"/>
      <c r="F13" s="126"/>
      <c r="G13" s="126"/>
      <c r="H13" s="126"/>
      <c r="I13" s="126"/>
    </row>
    <row r="14" spans="1:9" ht="15.75">
      <c r="A14" s="126"/>
      <c r="B14" s="126"/>
      <c r="C14" s="126"/>
      <c r="D14" s="126"/>
      <c r="E14" s="126"/>
      <c r="F14" s="126"/>
      <c r="G14" s="126"/>
      <c r="H14" s="126"/>
      <c r="I14" s="126"/>
    </row>
    <row r="15" spans="1:9" ht="15.75">
      <c r="A15" s="126"/>
      <c r="B15" s="126"/>
      <c r="C15" s="126"/>
      <c r="D15" s="126"/>
      <c r="E15" s="126"/>
      <c r="F15" s="126"/>
      <c r="G15" s="126"/>
      <c r="H15" s="126"/>
      <c r="I15" s="126"/>
    </row>
    <row r="16" spans="1:9" ht="15.75">
      <c r="A16" s="126"/>
      <c r="B16" s="126"/>
      <c r="C16" s="126"/>
      <c r="D16" s="126"/>
      <c r="E16" s="126"/>
      <c r="F16" s="126"/>
      <c r="G16" s="126"/>
      <c r="H16" s="126"/>
      <c r="I16" s="126"/>
    </row>
    <row r="17" spans="1:9" ht="15.75">
      <c r="A17" s="126"/>
      <c r="B17" s="127" t="s">
        <v>347</v>
      </c>
      <c r="C17" s="126"/>
      <c r="D17" s="126"/>
      <c r="E17" s="126"/>
      <c r="F17" s="126"/>
      <c r="G17" s="126"/>
      <c r="H17" s="126"/>
      <c r="I17" s="126"/>
    </row>
    <row r="18" spans="1:9" ht="15.75">
      <c r="A18" s="126"/>
      <c r="B18" s="127"/>
      <c r="C18" s="126"/>
      <c r="D18" s="126"/>
      <c r="E18" s="126"/>
      <c r="F18" s="126"/>
      <c r="G18" s="126"/>
      <c r="H18" s="126"/>
      <c r="I18" s="126"/>
    </row>
    <row r="19" spans="1:9" ht="15.75">
      <c r="A19" s="126"/>
      <c r="B19" s="127" t="s">
        <v>348</v>
      </c>
      <c r="C19" s="126"/>
      <c r="D19" s="126"/>
      <c r="E19" s="126"/>
      <c r="F19" s="126"/>
      <c r="G19" s="126"/>
      <c r="H19" s="126"/>
      <c r="I19" s="126"/>
    </row>
    <row r="20" spans="1:9" ht="15.75">
      <c r="A20" s="126"/>
      <c r="B20" s="127" t="s">
        <v>349</v>
      </c>
      <c r="C20" s="126"/>
      <c r="D20" s="126"/>
      <c r="E20" s="126"/>
      <c r="F20" s="126"/>
      <c r="G20" s="126"/>
      <c r="H20" s="126"/>
      <c r="I20" s="126"/>
    </row>
    <row r="21" spans="1:9" ht="15">
      <c r="A21" s="128"/>
      <c r="B21" s="128"/>
      <c r="C21" s="128"/>
      <c r="D21" s="128"/>
      <c r="E21" s="128"/>
      <c r="F21" s="128"/>
      <c r="G21" s="128"/>
      <c r="H21" s="128"/>
      <c r="I21" s="128"/>
    </row>
  </sheetData>
  <mergeCells count="2"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 (2)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  <vt:lpstr>Članci</vt:lpstr>
      <vt:lpstr>Prijelazne i završne odredbe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Stanic</dc:creator>
  <cp:lastModifiedBy>Admin</cp:lastModifiedBy>
  <cp:lastPrinted>2026-06-02T08:26:06Z</cp:lastPrinted>
  <dcterms:created xsi:type="dcterms:W3CDTF">2024-09-04T08:28:41Z</dcterms:created>
  <dcterms:modified xsi:type="dcterms:W3CDTF">2026-06-02T09:58:29Z</dcterms:modified>
</cp:coreProperties>
</file>